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300" windowWidth="19320" windowHeight="12855"/>
  </bookViews>
  <sheets>
    <sheet name="Приложение 3 краевые 2017" sheetId="3" r:id="rId1"/>
  </sheets>
  <definedNames>
    <definedName name="_xlnm.Print_Titles" localSheetId="0">'Приложение 3 краевые 2017'!$6:$6</definedName>
  </definedNames>
  <calcPr calcId="145621"/>
</workbook>
</file>

<file path=xl/calcChain.xml><?xml version="1.0" encoding="utf-8"?>
<calcChain xmlns="http://schemas.openxmlformats.org/spreadsheetml/2006/main">
  <c r="F17" i="3" l="1"/>
  <c r="E17" i="3"/>
  <c r="E16" i="3"/>
  <c r="E15" i="3" s="1"/>
  <c r="G12" i="3"/>
  <c r="G18" i="3"/>
  <c r="G20" i="3"/>
  <c r="G22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50" i="3"/>
  <c r="G51" i="3"/>
  <c r="G52" i="3"/>
  <c r="G53" i="3"/>
  <c r="G57" i="3"/>
  <c r="G58" i="3"/>
  <c r="G59" i="3"/>
  <c r="G60" i="3"/>
  <c r="G61" i="3"/>
  <c r="G62" i="3"/>
  <c r="G63" i="3"/>
  <c r="G64" i="3"/>
  <c r="G68" i="3"/>
  <c r="G70" i="3"/>
  <c r="G74" i="3"/>
  <c r="G84" i="3"/>
  <c r="F11" i="3"/>
  <c r="F10" i="3" s="1"/>
  <c r="F9" i="3" s="1"/>
  <c r="F16" i="3"/>
  <c r="F15" i="3" s="1"/>
  <c r="F14" i="3" s="1"/>
  <c r="F19" i="3"/>
  <c r="F21" i="3"/>
  <c r="F24" i="3"/>
  <c r="F23" i="3" s="1"/>
  <c r="F27" i="3"/>
  <c r="F28" i="3"/>
  <c r="F49" i="3"/>
  <c r="F65" i="3"/>
  <c r="F67" i="3"/>
  <c r="F69" i="3"/>
  <c r="F71" i="3"/>
  <c r="F73" i="3"/>
  <c r="F76" i="3"/>
  <c r="F75" i="3" s="1"/>
  <c r="F79" i="3"/>
  <c r="F80" i="3"/>
  <c r="F83" i="3"/>
  <c r="F82" i="3" s="1"/>
  <c r="F81" i="3" s="1"/>
  <c r="F56" i="3" l="1"/>
  <c r="F55" i="3" s="1"/>
  <c r="G17" i="3"/>
  <c r="F26" i="3"/>
  <c r="F25" i="3" s="1"/>
  <c r="F78" i="3"/>
  <c r="G15" i="3"/>
  <c r="E14" i="3"/>
  <c r="G16" i="3"/>
  <c r="F13" i="3"/>
  <c r="G14" i="3" l="1"/>
  <c r="F77" i="3"/>
  <c r="F54" i="3" l="1"/>
  <c r="F8" i="3" s="1"/>
  <c r="F7" i="3" s="1"/>
  <c r="E66" i="3"/>
  <c r="G66" i="3" s="1"/>
  <c r="E79" i="3"/>
  <c r="G79" i="3" s="1"/>
  <c r="E76" i="3"/>
  <c r="G76" i="3" s="1"/>
  <c r="E83" i="3"/>
  <c r="G83" i="3" s="1"/>
  <c r="E82" i="3" l="1"/>
  <c r="E81" i="3"/>
  <c r="G81" i="3" s="1"/>
  <c r="G82" i="3"/>
  <c r="E80" i="3"/>
  <c r="G80" i="3" s="1"/>
  <c r="E69" i="3"/>
  <c r="G69" i="3" s="1"/>
  <c r="E67" i="3"/>
  <c r="G67" i="3" s="1"/>
  <c r="E28" i="3"/>
  <c r="G28" i="3" s="1"/>
  <c r="E27" i="3"/>
  <c r="G27" i="3" s="1"/>
  <c r="E72" i="3"/>
  <c r="G72" i="3" s="1"/>
  <c r="E65" i="3"/>
  <c r="G65" i="3" s="1"/>
  <c r="E49" i="3"/>
  <c r="G49" i="3" s="1"/>
  <c r="E26" i="3" l="1"/>
  <c r="G26" i="3" s="1"/>
  <c r="E78" i="3" l="1"/>
  <c r="E75" i="3"/>
  <c r="G75" i="3" s="1"/>
  <c r="E73" i="3"/>
  <c r="G73" i="3" s="1"/>
  <c r="E71" i="3"/>
  <c r="G71" i="3" s="1"/>
  <c r="E56" i="3"/>
  <c r="E25" i="3"/>
  <c r="G25" i="3" s="1"/>
  <c r="E24" i="3"/>
  <c r="E21" i="3"/>
  <c r="G21" i="3" s="1"/>
  <c r="E19" i="3"/>
  <c r="E23" i="3" l="1"/>
  <c r="G23" i="3" s="1"/>
  <c r="G24" i="3"/>
  <c r="G19" i="3"/>
  <c r="E13" i="3"/>
  <c r="G13" i="3" s="1"/>
  <c r="E77" i="3"/>
  <c r="G77" i="3" s="1"/>
  <c r="G78" i="3"/>
  <c r="E55" i="3"/>
  <c r="G55" i="3" s="1"/>
  <c r="G56" i="3"/>
  <c r="E11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E54" i="3" l="1"/>
  <c r="G54" i="3" s="1"/>
  <c r="E10" i="3"/>
  <c r="G11" i="3"/>
  <c r="A52" i="3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E9" i="3" l="1"/>
  <c r="G10" i="3"/>
  <c r="G9" i="3" l="1"/>
  <c r="E8" i="3"/>
  <c r="G8" i="3" l="1"/>
  <c r="E7" i="3"/>
  <c r="G7" i="3" s="1"/>
</calcChain>
</file>

<file path=xl/sharedStrings.xml><?xml version="1.0" encoding="utf-8"?>
<sst xmlns="http://schemas.openxmlformats.org/spreadsheetml/2006/main" count="188" uniqueCount="164">
  <si>
    <t xml:space="preserve"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</t>
  </si>
  <si>
    <t>№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</si>
  <si>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</si>
  <si>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</si>
  <si>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хозяйства, в рамках подпрограммы "Переселение граждан из аварийного жилищного фонда" государственной программы Красноярского края "Создание условий для обеспечения доступным и комфортным жильем граждан"</t>
  </si>
  <si>
    <t xml:space="preserve"> код  главного
администратора
</t>
  </si>
  <si>
    <t>ООО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</si>
  <si>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</si>
  <si>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</si>
  <si>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</si>
  <si>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</si>
  <si>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</si>
  <si>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2 02 15001 00 0000 151</t>
  </si>
  <si>
    <t>2 02 15001 04 0000 151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</si>
  <si>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</si>
  <si>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</si>
  <si>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</si>
  <si>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</si>
  <si>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</si>
  <si>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</si>
  <si>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</si>
  <si>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2 02 29999 00 0000 151</t>
  </si>
  <si>
    <t>Прочие субсидии</t>
  </si>
  <si>
    <t>2 02 29999 04 7456 151</t>
  </si>
  <si>
    <t>2 02 29999 04 7555 151</t>
  </si>
  <si>
    <t>2 02 29999 04 7397 151</t>
  </si>
  <si>
    <t>2 02 29999 04 7413 151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</si>
  <si>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</si>
  <si>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</si>
  <si>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</si>
  <si>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</si>
  <si>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</si>
  <si>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</si>
  <si>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</si>
  <si>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бюджетам городских округов на выполнение передаваемых полномочий субъектов Российской Федерации</t>
  </si>
  <si>
    <t>2 02 30024 04 7570 151</t>
  </si>
  <si>
    <t>2 02 30024 04 0151 151</t>
  </si>
  <si>
    <t>2 02 30024 04 7566 151</t>
  </si>
  <si>
    <t>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</si>
  <si>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</si>
  <si>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</si>
  <si>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</si>
  <si>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</si>
  <si>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</si>
  <si>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2 02 35118 04 0000 151</t>
  </si>
  <si>
    <t>2 02 30024 04 7604 151</t>
  </si>
  <si>
    <t>2 02 30024 04 7513 151</t>
  </si>
  <si>
    <t>2 02 30024 04 7552 151</t>
  </si>
  <si>
    <t>2 02 30024 04 7514 151</t>
  </si>
  <si>
    <t>2 02 30024 04 7519 151</t>
  </si>
  <si>
    <t>2 02 30024 04 7518 151</t>
  </si>
  <si>
    <t>Прочие субвенции</t>
  </si>
  <si>
    <t>Прочие субвенции бюджетам городских округов</t>
  </si>
  <si>
    <t>2 02 30024 04 7588 151</t>
  </si>
  <si>
    <t>2 02 30024 04 7564 151</t>
  </si>
  <si>
    <t>2 02 30024 04 0640 151</t>
  </si>
  <si>
    <t>2 02 25519 00 0000 151</t>
  </si>
  <si>
    <t>2 02 25519 04 0000 151</t>
  </si>
  <si>
    <t>Субсидия бюджетам городских округов на поддержку отрасли культуры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</si>
  <si>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</si>
  <si>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Код </t>
  </si>
  <si>
    <t>2 02 30024 04 7429 151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</si>
  <si>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</si>
  <si>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 xml:space="preserve"> 2 02 15001 04 2712 151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</si>
  <si>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</si>
  <si>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
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</si>
  <si>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Красноярья» государственной программы Красноярского края "Развитие транспортной системы"</t>
  </si>
  <si>
    <t>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</t>
  </si>
  <si>
    <t>2 02 29999 04 1044 151</t>
  </si>
  <si>
    <t>2 02 29999 04 1043 151</t>
  </si>
  <si>
    <t>2 02 29999 04 7508 151</t>
  </si>
  <si>
    <t>2 02 29999 04 7509 151</t>
  </si>
  <si>
    <t>2 02 29999 04 7492 151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</si>
  <si>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</si>
  <si>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2 02 25555 00 0000 151</t>
  </si>
  <si>
    <t>2 02 25555 04 0000 151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</si>
  <si>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</si>
  <si>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</si>
  <si>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2 02 29999 04 7563 151</t>
  </si>
  <si>
    <t>2 02 29999 04 7398 151</t>
  </si>
  <si>
    <t>2 02 20051 00 0000 151</t>
  </si>
  <si>
    <t>Субсидии бюджетам на реализацию федеральных целевых программ</t>
  </si>
  <si>
    <t>2 02 20051 04 0000 151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</si>
  <si>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</si>
  <si>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2 02 29999 04 7571 151</t>
  </si>
  <si>
    <t>Субсидии бюджетам городских округов на реализацию федеральных целевых программ</t>
  </si>
  <si>
    <t xml:space="preserve">Субсидии бюджетам муниципальных образований края – городских округов на реализацию мероприятий  по благоустройству, направленных на формирование современной городской среды,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  </t>
  </si>
  <si>
    <t>Субсидии бюджетам городских округов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</si>
  <si>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2 02 25558 00 0000 151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</si>
  <si>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</si>
  <si>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2 02 29999 04 7437 151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</si>
  <si>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</si>
  <si>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2 02 29999 04 7840 151</t>
  </si>
  <si>
    <t>Субсидии бюджетам муниципальных образований на ремонт автомобильных дорог общего пользования местного значения, являющихся подъездами к садоводческим обществам,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</si>
  <si>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2 02 29999 04 7507 151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</si>
  <si>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 </t>
  </si>
  <si>
    <t xml:space="preserve">Персональные выплаты, установленные в целях повышения оплаты труда молодым специалистам, персональные выплаты, устанавливаемые с учетом опыта работы при наличии учетной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</si>
  <si>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2 02 29999 04 1021 151</t>
  </si>
  <si>
    <t>2 02 29999 04 1031 151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</si>
  <si>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</si>
  <si>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2 02 29999 04 7481 151</t>
  </si>
  <si>
    <t xml:space="preserve">Средства на повышение размеров оплаты труда отдельным категориям работников бюджетной сферы края, в том числе для которых указами Президента Российской Федерации предусмотрено повышение оплаты труда, по министерству финансов Красноярского края в рамках непрограммных расходов отдельных органов исполнительной власти
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</si>
  <si>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по министерству культуры Красноярского края в рамках непрограммных расходов отдельных органов исполнительной власти</t>
  </si>
  <si>
    <t>2 02 29999 04 1042 151</t>
  </si>
  <si>
    <t>2 02 29999 04 1046 151</t>
  </si>
  <si>
    <t>Средства на повышение размеров оплаты труда методистов муниципальных методических кабинетов (центров) сферы «Образование»,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по министерству образования Красноярского края в рамках непрограммных расходов отдельных органов исполнительной власти</t>
  </si>
  <si>
    <t>2 02 29999 04 1045 151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</si>
  <si>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молодежи» государственной программы Красноярского края «Молодежь Красноярского края в XXI веке»</t>
  </si>
  <si>
    <t>2 02 29999 04 7454 151</t>
  </si>
  <si>
    <t>Субсидии бюджетам муниципальных районов и городских округов Красноярского края на устройство плоскостных спортивных сооружений в сельской местности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</si>
  <si>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2 02 29999 04 7420 151</t>
  </si>
  <si>
    <t xml:space="preserve">Субсидий бюджетам муниципальных образований края на организацию отдыха детей в каникулярное время . 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</si>
  <si>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</si>
  <si>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Субсидии бюджетам на поддержку отрасли культуры</t>
  </si>
  <si>
    <t>2 02 29999 04 7418 151</t>
  </si>
  <si>
    <t>Субсидии бюджетам муниципальных районов и городских округов Красноярского края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 в рамках подпрограммы «Развитие системы подготовки спортивного резерва» государственной программы Красноярского края «Развитие физической культуры и спорта»</t>
  </si>
  <si>
    <t>2 02 29999 04 7436 151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</si>
  <si>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</si>
  <si>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</si>
  <si>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</si>
  <si>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</si>
  <si>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</si>
  <si>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</si>
  <si>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</si>
  <si>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</si>
  <si>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</si>
  <si>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</si>
  <si>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</si>
  <si>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</si>
  <si>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</si>
  <si>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</si>
  <si>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</si>
  <si>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</si>
  <si>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</si>
  <si>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</si>
  <si>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</si>
  <si>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</si>
  <si>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2 02 25558 04 0000 151</t>
  </si>
  <si>
    <t>2 02 29999 04 7412 151</t>
  </si>
  <si>
    <t>2 02 30082 00 0000 151</t>
  </si>
  <si>
    <t>2 02 30082 04 0000 151</t>
  </si>
  <si>
    <t>2 02 30024 04 7554 151</t>
  </si>
  <si>
    <t>2 02 39999 04 0000 151</t>
  </si>
  <si>
    <t>2 02 39999 04 7408 151</t>
  </si>
  <si>
    <t>2 02 39999 04 7409 151</t>
  </si>
  <si>
    <t>2 02 39999 00 0000 151</t>
  </si>
  <si>
    <t>2 02 29999 04 7607 151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</si>
  <si>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</si>
  <si>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Иные межбюджетные трансферты</t>
  </si>
  <si>
    <t>2 02 40000 00 0000 151</t>
  </si>
  <si>
    <t>Прочие межбюджетные трансферты, передаваемые бюджетам</t>
  </si>
  <si>
    <t>2 02 49999 00 0000 151</t>
  </si>
  <si>
    <t>Прочие межбюджетные трансферты, передаваемые бюджетам городских округов</t>
  </si>
  <si>
    <t>2 02 49999 04 0000 151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</si>
  <si>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«Стимулирование органов местного самоуправления края к эффективной реализации полномочий, закрепленных за муниципальными образованиями» государственной программы Красноярского края «Содействие развитию местного самоуправления»</t>
  </si>
  <si>
    <t>2 02 49999 04 7744 151</t>
  </si>
  <si>
    <t>утверждено  тыс.руб.</t>
  </si>
  <si>
    <t>исполнено  тыс.руб.</t>
  </si>
  <si>
    <t>% исполнения</t>
  </si>
  <si>
    <t xml:space="preserve">Перечень  безвозмездных поступлений   из краевого бюджета,
 отраженных в доходах и  расходах бюджета г.Дивногорска за 2017 год 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</si>
  <si>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</si>
  <si>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2 02 20299 00 0000 151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</si>
  <si>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</si>
  <si>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r>
      <rPr>
        <b/>
        <sz val="12"/>
        <color theme="1"/>
        <rFont val="Calibri"/>
        <family val="2"/>
        <charset val="204"/>
        <scheme val="minor"/>
      </rPr>
      <t>Приложение 3</t>
    </r>
    <r>
      <rPr>
        <sz val="12"/>
        <color theme="1"/>
        <rFont val="Calibri"/>
        <family val="2"/>
        <charset val="204"/>
        <scheme val="minor"/>
      </rPr>
      <t xml:space="preserve">
 к решению Дивногорского городского Совета депутатов
 "Об утверждении отчета об исполнении бюджета г. Дивногорска за 2017 год "
от 31.05.2018г. №28-218 -ГС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</si>
</sst>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rgb="FF00000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</cellStyleXfs>
  <cellXfs count="65">
    <xf numFmtId="0" fontId="0" fillId="0" borderId="0" xfId="0"/>
    <xf numFmtId="0" fontId="0" fillId="0" borderId="0" xfId="0"/>
    <xf numFmtId="0" fontId="5" fillId="0" borderId="1" xfId="3" applyFont="1" applyBorder="1" applyAlignment="1">
      <alignment horizontal="center" vertical="center" textRotation="90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0" fillId="0" borderId="0" xfId="0" applyFont="1"/>
    <xf numFmtId="0" fontId="7" fillId="0" borderId="1" xfId="0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165" fontId="7" fillId="0" borderId="1" xfId="1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right" vertical="center"/>
    </xf>
    <xf numFmtId="167" fontId="6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vertical="center"/>
    </xf>
    <xf numFmtId="0" fontId="7" fillId="2" borderId="1" xfId="3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0" fontId="7" fillId="2" borderId="1" xfId="3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10" fillId="0" borderId="1" xfId="0" applyFont="1" applyBorder="1"/>
    <xf numFmtId="0" fontId="7" fillId="0" borderId="3" xfId="0" applyFont="1" applyFill="1" applyBorder="1" applyAlignment="1">
      <alignment horizontal="center" vertical="top" wrapText="1"/>
    </xf>
    <xf numFmtId="0" fontId="9" fillId="0" borderId="1" xfId="3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3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3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4" xfId="3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0" fillId="0" borderId="0" xfId="0" applyFont="1" applyAlignment="1">
      <alignment vertical="top"/>
    </xf>
    <xf numFmtId="0" fontId="7" fillId="0" borderId="1" xfId="0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6" fontId="8" fillId="2" borderId="1" xfId="0" applyNumberFormat="1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horizontal="right" vertical="center"/>
    </xf>
    <xf numFmtId="167" fontId="10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3" applyNumberFormat="1" applyFont="1" applyFill="1" applyBorder="1" applyAlignment="1">
      <alignment horizontal="left" vertical="top" wrapText="1"/>
    </xf>
    <xf numFmtId="0" fontId="4" fillId="0" borderId="0" xfId="2" applyFont="1" applyAlignment="1">
      <alignment horizontal="right" wrapText="1"/>
    </xf>
    <xf numFmtId="0" fontId="8" fillId="0" borderId="2" xfId="0" applyFont="1" applyFill="1" applyBorder="1" applyAlignment="1">
      <alignment horizontal="center" vertical="top" wrapText="1"/>
    </xf>
    <xf numFmtId="0" fontId="12" fillId="0" borderId="0" xfId="2" applyFont="1" applyAlignment="1">
      <alignment horizontal="right" wrapText="1"/>
    </xf>
  </cellXfs>
  <cellStyles count="5">
    <cellStyle name="Обычный" xfId="0" builtinId="0"/>
    <cellStyle name="Обычный 2" xfId="4"/>
    <cellStyle name="Обычный_Лист1" xfId="3"/>
    <cellStyle name="Стиль 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A2" sqref="A2:G2"/>
    </sheetView>
  </sheetViews>
  <sheetFormatPr defaultRowHeight="15" x14ac:dyDescent="0.25"/>
  <cols>
    <col min="1" max="1" width="4.28515625" style="5" customWidth="1"/>
    <col min="2" max="2" width="6.85546875" style="5" customWidth="1"/>
    <col min="3" max="3" width="14.42578125" style="5" customWidth="1"/>
    <col min="4" max="4" width="34" style="45" customWidth="1"/>
    <col min="5" max="5" width="11.28515625" style="5" customWidth="1"/>
    <col min="6" max="6" width="11" style="5" customWidth="1"/>
    <col min="7" max="7" width="9.140625" style="5"/>
  </cols>
  <sheetData>
    <row r="1" spans="1:7" x14ac:dyDescent="0.25">
      <c r="A1" s="3"/>
      <c r="B1" s="3"/>
      <c r="C1" s="3"/>
      <c r="D1" s="4"/>
      <c r="E1" s="3"/>
    </row>
    <row r="2" spans="1:7" ht="58.5" customHeight="1" x14ac:dyDescent="0.25">
      <c r="A2" s="64" t="s">
        <v>163</v>
      </c>
      <c r="B2" s="62"/>
      <c r="C2" s="62"/>
      <c r="D2" s="62"/>
      <c r="E2" s="62"/>
      <c r="F2" s="62"/>
      <c r="G2" s="62"/>
    </row>
    <row r="3" spans="1:7" x14ac:dyDescent="0.25">
      <c r="A3" s="3"/>
      <c r="B3" s="3"/>
      <c r="C3" s="3"/>
      <c r="D3" s="4"/>
      <c r="E3" s="4"/>
    </row>
    <row r="4" spans="1:7" ht="41.25" customHeight="1" x14ac:dyDescent="0.25">
      <c r="A4" s="63" t="s">
        <v>159</v>
      </c>
      <c r="B4" s="63"/>
      <c r="C4" s="63"/>
      <c r="D4" s="63"/>
      <c r="E4" s="63"/>
      <c r="F4" s="63"/>
      <c r="G4" s="63"/>
    </row>
    <row r="5" spans="1:7" ht="91.5" x14ac:dyDescent="0.25">
      <c r="A5" s="6" t="s">
        <v>1</v>
      </c>
      <c r="B5" s="2" t="s">
        <v>5</v>
      </c>
      <c r="C5" s="7" t="s">
        <v>60</v>
      </c>
      <c r="D5" s="31" t="s">
        <v>59</v>
      </c>
      <c r="E5" s="8" t="s">
        <v>156</v>
      </c>
      <c r="F5" s="8" t="s">
        <v>157</v>
      </c>
      <c r="G5" s="9" t="s">
        <v>158</v>
      </c>
    </row>
    <row r="6" spans="1:7" x14ac:dyDescent="0.25">
      <c r="A6" s="10">
        <v>1</v>
      </c>
      <c r="B6" s="10">
        <v>2</v>
      </c>
      <c r="C6" s="10">
        <v>3</v>
      </c>
      <c r="D6" s="11">
        <v>4</v>
      </c>
      <c r="E6" s="12">
        <v>5</v>
      </c>
      <c r="F6" s="46">
        <v>6</v>
      </c>
      <c r="G6" s="46">
        <v>7</v>
      </c>
    </row>
    <row r="7" spans="1:7" ht="30" x14ac:dyDescent="0.25">
      <c r="A7" s="13">
        <v>1</v>
      </c>
      <c r="B7" s="14" t="s">
        <v>6</v>
      </c>
      <c r="C7" s="15" t="s">
        <v>7</v>
      </c>
      <c r="D7" s="32" t="s">
        <v>8</v>
      </c>
      <c r="E7" s="16">
        <f>E8</f>
        <v>545907.66280000017</v>
      </c>
      <c r="F7" s="16">
        <f>F8</f>
        <v>531555.43280000007</v>
      </c>
      <c r="G7" s="17">
        <f>F7/E7*100</f>
        <v>97.370941831740097</v>
      </c>
    </row>
    <row r="8" spans="1:7" ht="60" x14ac:dyDescent="0.25">
      <c r="A8" s="13">
        <f>A7+1</f>
        <v>2</v>
      </c>
      <c r="B8" s="14" t="s">
        <v>6</v>
      </c>
      <c r="C8" s="15" t="s">
        <v>9</v>
      </c>
      <c r="D8" s="32" t="s">
        <v>10</v>
      </c>
      <c r="E8" s="16">
        <f>E9+E13+E54+E81</f>
        <v>545907.66280000017</v>
      </c>
      <c r="F8" s="16">
        <f>F9+F13+F54+F81</f>
        <v>531555.43280000007</v>
      </c>
      <c r="G8" s="17">
        <f t="shared" ref="G8:G71" si="0">F8/E8*100</f>
        <v>97.370941831740097</v>
      </c>
    </row>
    <row r="9" spans="1:7" ht="45" x14ac:dyDescent="0.25">
      <c r="A9" s="13">
        <f t="shared" ref="A9:A73" si="1">A8+1</f>
        <v>3</v>
      </c>
      <c r="B9" s="14" t="s">
        <v>6</v>
      </c>
      <c r="C9" s="18" t="s">
        <v>11</v>
      </c>
      <c r="D9" s="33" t="s">
        <v>14</v>
      </c>
      <c r="E9" s="19">
        <f t="shared" ref="E9:F11" si="2">E10</f>
        <v>6019.1</v>
      </c>
      <c r="F9" s="19">
        <f t="shared" si="2"/>
        <v>6019.1</v>
      </c>
      <c r="G9" s="17">
        <f t="shared" si="0"/>
        <v>100</v>
      </c>
    </row>
    <row r="10" spans="1:7" ht="28.5" x14ac:dyDescent="0.25">
      <c r="A10" s="13">
        <f t="shared" si="1"/>
        <v>4</v>
      </c>
      <c r="B10" s="14" t="s">
        <v>6</v>
      </c>
      <c r="C10" s="20" t="s">
        <v>12</v>
      </c>
      <c r="D10" s="34" t="s">
        <v>15</v>
      </c>
      <c r="E10" s="21">
        <f t="shared" si="2"/>
        <v>6019.1</v>
      </c>
      <c r="F10" s="21">
        <f t="shared" si="2"/>
        <v>6019.1</v>
      </c>
      <c r="G10" s="17">
        <f t="shared" si="0"/>
        <v>100</v>
      </c>
    </row>
    <row r="11" spans="1:7" ht="45.75" customHeight="1" x14ac:dyDescent="0.25">
      <c r="A11" s="13">
        <f t="shared" si="1"/>
        <v>5</v>
      </c>
      <c r="B11" s="14">
        <v>991</v>
      </c>
      <c r="C11" s="20" t="s">
        <v>13</v>
      </c>
      <c r="D11" s="34" t="s">
        <v>16</v>
      </c>
      <c r="E11" s="21">
        <f t="shared" si="2"/>
        <v>6019.1</v>
      </c>
      <c r="F11" s="21">
        <f t="shared" si="2"/>
        <v>6019.1</v>
      </c>
      <c r="G11" s="17">
        <f t="shared" si="0"/>
        <v>100</v>
      </c>
    </row>
    <row r="12" spans="1:7" ht="185.25" customHeight="1" x14ac:dyDescent="0.25">
      <c r="A12" s="13">
        <f t="shared" si="1"/>
        <v>6</v>
      </c>
      <c r="B12" s="14">
        <v>991</v>
      </c>
      <c r="C12" s="22" t="s">
        <v>63</v>
      </c>
      <c r="D12" s="35" t="s">
        <v>62</v>
      </c>
      <c r="E12" s="23">
        <v>6019.1</v>
      </c>
      <c r="F12" s="23">
        <v>6019.1</v>
      </c>
      <c r="G12" s="17">
        <f t="shared" si="0"/>
        <v>100</v>
      </c>
    </row>
    <row r="13" spans="1:7" ht="60" x14ac:dyDescent="0.25">
      <c r="A13" s="13">
        <f t="shared" si="1"/>
        <v>7</v>
      </c>
      <c r="B13" s="14" t="s">
        <v>6</v>
      </c>
      <c r="C13" s="18" t="s">
        <v>17</v>
      </c>
      <c r="D13" s="36" t="s">
        <v>18</v>
      </c>
      <c r="E13" s="51">
        <f>E14+E17+E19+E21+E23+E25</f>
        <v>160405.20280000003</v>
      </c>
      <c r="F13" s="51">
        <f>F14+F17+F19+F21+F23+F25</f>
        <v>158580.43280000001</v>
      </c>
      <c r="G13" s="17">
        <f t="shared" si="0"/>
        <v>98.862399742559958</v>
      </c>
    </row>
    <row r="14" spans="1:7" ht="50.25" customHeight="1" x14ac:dyDescent="0.25">
      <c r="A14" s="13">
        <f t="shared" si="1"/>
        <v>8</v>
      </c>
      <c r="B14" s="47" t="s">
        <v>6</v>
      </c>
      <c r="C14" s="48" t="s">
        <v>80</v>
      </c>
      <c r="D14" s="58" t="s">
        <v>81</v>
      </c>
      <c r="E14" s="52">
        <f t="shared" ref="E14:E15" si="3">E15</f>
        <v>3051.1995999999999</v>
      </c>
      <c r="F14" s="53">
        <f t="shared" ref="F14:F15" si="4">F15</f>
        <v>3051.1995999999999</v>
      </c>
      <c r="G14" s="17">
        <f t="shared" si="0"/>
        <v>100</v>
      </c>
    </row>
    <row r="15" spans="1:7" ht="62.25" customHeight="1" x14ac:dyDescent="0.25">
      <c r="A15" s="13">
        <f t="shared" si="1"/>
        <v>9</v>
      </c>
      <c r="B15" s="47">
        <v>991</v>
      </c>
      <c r="C15" s="48" t="s">
        <v>82</v>
      </c>
      <c r="D15" s="58" t="s">
        <v>85</v>
      </c>
      <c r="E15" s="52">
        <f t="shared" si="3"/>
        <v>3051.1995999999999</v>
      </c>
      <c r="F15" s="53">
        <f t="shared" si="4"/>
        <v>3051.1995999999999</v>
      </c>
      <c r="G15" s="17">
        <f t="shared" si="0"/>
        <v>100</v>
      </c>
    </row>
    <row r="16" spans="1:7" s="1" customFormat="1" ht="185.25" x14ac:dyDescent="0.25">
      <c r="A16" s="13">
        <f t="shared" si="1"/>
        <v>10</v>
      </c>
      <c r="B16" s="47">
        <v>991</v>
      </c>
      <c r="C16" s="48" t="s">
        <v>82</v>
      </c>
      <c r="D16" s="59" t="s">
        <v>160</v>
      </c>
      <c r="E16" s="52">
        <f>2141.034+910.1656</f>
        <v>3051.1995999999999</v>
      </c>
      <c r="F16" s="53">
        <f>2141.034+910.1656</f>
        <v>3051.1995999999999</v>
      </c>
      <c r="G16" s="17">
        <f t="shared" si="0"/>
        <v>100</v>
      </c>
    </row>
    <row r="17" spans="1:7" s="1" customFormat="1" ht="85.5" customHeight="1" x14ac:dyDescent="0.25">
      <c r="A17" s="13">
        <f t="shared" si="1"/>
        <v>11</v>
      </c>
      <c r="B17" s="47" t="s">
        <v>6</v>
      </c>
      <c r="C17" s="49" t="s">
        <v>161</v>
      </c>
      <c r="D17" s="60" t="s">
        <v>27</v>
      </c>
      <c r="E17" s="52">
        <f>E18</f>
        <v>52541.477200000001</v>
      </c>
      <c r="F17" s="52">
        <f>F18</f>
        <v>52541.477200000001</v>
      </c>
      <c r="G17" s="17">
        <f t="shared" si="0"/>
        <v>100</v>
      </c>
    </row>
    <row r="18" spans="1:7" ht="327.75" x14ac:dyDescent="0.25">
      <c r="A18" s="13">
        <f>A17+1</f>
        <v>12</v>
      </c>
      <c r="B18" s="47">
        <v>991</v>
      </c>
      <c r="C18" s="49" t="s">
        <v>28</v>
      </c>
      <c r="D18" s="61" t="s">
        <v>4</v>
      </c>
      <c r="E18" s="52">
        <v>52541.477200000001</v>
      </c>
      <c r="F18" s="53">
        <v>52541.477200000001</v>
      </c>
      <c r="G18" s="17">
        <f t="shared" si="0"/>
        <v>100</v>
      </c>
    </row>
    <row r="19" spans="1:7" ht="28.5" x14ac:dyDescent="0.25">
      <c r="A19" s="13">
        <f t="shared" si="1"/>
        <v>13</v>
      </c>
      <c r="B19" s="26" t="s">
        <v>6</v>
      </c>
      <c r="C19" s="20" t="s">
        <v>56</v>
      </c>
      <c r="D19" s="37" t="s">
        <v>113</v>
      </c>
      <c r="E19" s="53">
        <f t="shared" ref="E19:F19" si="5">E20</f>
        <v>101.3</v>
      </c>
      <c r="F19" s="53">
        <f t="shared" si="5"/>
        <v>101.3</v>
      </c>
      <c r="G19" s="17">
        <f t="shared" si="0"/>
        <v>100</v>
      </c>
    </row>
    <row r="20" spans="1:7" ht="42.75" x14ac:dyDescent="0.25">
      <c r="A20" s="13">
        <f t="shared" si="1"/>
        <v>14</v>
      </c>
      <c r="B20" s="26">
        <v>991</v>
      </c>
      <c r="C20" s="20" t="s">
        <v>57</v>
      </c>
      <c r="D20" s="37" t="s">
        <v>58</v>
      </c>
      <c r="E20" s="53">
        <v>101.3</v>
      </c>
      <c r="F20" s="53">
        <v>101.3</v>
      </c>
      <c r="G20" s="17">
        <f t="shared" si="0"/>
        <v>100</v>
      </c>
    </row>
    <row r="21" spans="1:7" ht="85.5" x14ac:dyDescent="0.25">
      <c r="A21" s="13">
        <f t="shared" si="1"/>
        <v>15</v>
      </c>
      <c r="B21" s="26" t="s">
        <v>6</v>
      </c>
      <c r="C21" s="20" t="s">
        <v>74</v>
      </c>
      <c r="D21" s="37" t="s">
        <v>73</v>
      </c>
      <c r="E21" s="53">
        <f t="shared" ref="E21:F21" si="6">E22</f>
        <v>21308.5</v>
      </c>
      <c r="F21" s="53">
        <f t="shared" si="6"/>
        <v>21308.5</v>
      </c>
      <c r="G21" s="17">
        <f t="shared" si="0"/>
        <v>100</v>
      </c>
    </row>
    <row r="22" spans="1:7" ht="242.25" x14ac:dyDescent="0.25">
      <c r="A22" s="13">
        <f t="shared" si="1"/>
        <v>16</v>
      </c>
      <c r="B22" s="26">
        <v>991</v>
      </c>
      <c r="C22" s="20" t="s">
        <v>75</v>
      </c>
      <c r="D22" s="38" t="s">
        <v>86</v>
      </c>
      <c r="E22" s="54">
        <v>21308.5</v>
      </c>
      <c r="F22" s="54">
        <v>21308.5</v>
      </c>
      <c r="G22" s="17">
        <f t="shared" si="0"/>
        <v>100</v>
      </c>
    </row>
    <row r="23" spans="1:7" ht="156.75" x14ac:dyDescent="0.25">
      <c r="A23" s="13">
        <f t="shared" si="1"/>
        <v>17</v>
      </c>
      <c r="B23" s="26" t="s">
        <v>6</v>
      </c>
      <c r="C23" s="20" t="s">
        <v>88</v>
      </c>
      <c r="D23" s="38" t="s">
        <v>87</v>
      </c>
      <c r="E23" s="53">
        <f t="shared" ref="E23:F23" si="7">E24</f>
        <v>3559.1</v>
      </c>
      <c r="F23" s="53">
        <f t="shared" si="7"/>
        <v>3559.1</v>
      </c>
      <c r="G23" s="17">
        <f t="shared" si="0"/>
        <v>100</v>
      </c>
    </row>
    <row r="24" spans="1:7" ht="156.75" x14ac:dyDescent="0.25">
      <c r="A24" s="13">
        <f t="shared" si="1"/>
        <v>18</v>
      </c>
      <c r="B24" s="26">
        <v>991</v>
      </c>
      <c r="C24" s="20" t="s">
        <v>137</v>
      </c>
      <c r="D24" s="38" t="s">
        <v>87</v>
      </c>
      <c r="E24" s="53">
        <f>355.92+3203.18</f>
        <v>3559.1</v>
      </c>
      <c r="F24" s="53">
        <f>355.92+3203.18</f>
        <v>3559.1</v>
      </c>
      <c r="G24" s="17">
        <f t="shared" si="0"/>
        <v>100</v>
      </c>
    </row>
    <row r="25" spans="1:7" ht="45" customHeight="1" x14ac:dyDescent="0.25">
      <c r="A25" s="13">
        <f t="shared" si="1"/>
        <v>19</v>
      </c>
      <c r="B25" s="26" t="s">
        <v>6</v>
      </c>
      <c r="C25" s="20" t="s">
        <v>21</v>
      </c>
      <c r="D25" s="37" t="s">
        <v>22</v>
      </c>
      <c r="E25" s="53">
        <f t="shared" ref="E25:F25" si="8">E26</f>
        <v>79843.626000000018</v>
      </c>
      <c r="F25" s="53">
        <f t="shared" si="8"/>
        <v>78018.856000000014</v>
      </c>
      <c r="G25" s="17">
        <f t="shared" si="0"/>
        <v>97.714570227559548</v>
      </c>
    </row>
    <row r="26" spans="1:7" ht="36" customHeight="1" x14ac:dyDescent="0.25">
      <c r="A26" s="13">
        <f t="shared" si="1"/>
        <v>20</v>
      </c>
      <c r="B26" s="26" t="s">
        <v>6</v>
      </c>
      <c r="C26" s="20" t="s">
        <v>19</v>
      </c>
      <c r="D26" s="37" t="s">
        <v>20</v>
      </c>
      <c r="E26" s="53">
        <f>SUM(E27:E53)</f>
        <v>79843.626000000018</v>
      </c>
      <c r="F26" s="53">
        <f>SUM(F27:F53)</f>
        <v>78018.856000000014</v>
      </c>
      <c r="G26" s="17">
        <f t="shared" si="0"/>
        <v>97.714570227559548</v>
      </c>
    </row>
    <row r="27" spans="1:7" ht="171" x14ac:dyDescent="0.25">
      <c r="A27" s="13">
        <f t="shared" si="1"/>
        <v>21</v>
      </c>
      <c r="B27" s="26">
        <v>991</v>
      </c>
      <c r="C27" s="20" t="s">
        <v>97</v>
      </c>
      <c r="D27" s="38" t="s">
        <v>95</v>
      </c>
      <c r="E27" s="53">
        <f>2305+2484</f>
        <v>4789</v>
      </c>
      <c r="F27" s="53">
        <f>2305+2484</f>
        <v>4789</v>
      </c>
      <c r="G27" s="17">
        <f t="shared" si="0"/>
        <v>100</v>
      </c>
    </row>
    <row r="28" spans="1:7" ht="199.5" x14ac:dyDescent="0.25">
      <c r="A28" s="13">
        <f t="shared" si="1"/>
        <v>22</v>
      </c>
      <c r="B28" s="26">
        <v>991</v>
      </c>
      <c r="C28" s="20" t="s">
        <v>98</v>
      </c>
      <c r="D28" s="38" t="s">
        <v>96</v>
      </c>
      <c r="E28" s="53">
        <f>1327.4+675.3</f>
        <v>2002.7</v>
      </c>
      <c r="F28" s="53">
        <f>1327.4+675.3</f>
        <v>2002.7</v>
      </c>
      <c r="G28" s="17">
        <f t="shared" si="0"/>
        <v>100</v>
      </c>
    </row>
    <row r="29" spans="1:7" ht="199.5" x14ac:dyDescent="0.25">
      <c r="A29" s="13">
        <f t="shared" si="1"/>
        <v>23</v>
      </c>
      <c r="B29" s="26">
        <v>991</v>
      </c>
      <c r="C29" s="20" t="s">
        <v>103</v>
      </c>
      <c r="D29" s="38" t="s">
        <v>101</v>
      </c>
      <c r="E29" s="53">
        <v>1651</v>
      </c>
      <c r="F29" s="53">
        <v>1651</v>
      </c>
      <c r="G29" s="17">
        <f t="shared" si="0"/>
        <v>100</v>
      </c>
    </row>
    <row r="30" spans="1:7" ht="171" x14ac:dyDescent="0.25">
      <c r="A30" s="13">
        <f t="shared" si="1"/>
        <v>24</v>
      </c>
      <c r="B30" s="26">
        <v>991</v>
      </c>
      <c r="C30" s="20" t="s">
        <v>69</v>
      </c>
      <c r="D30" s="38" t="s">
        <v>64</v>
      </c>
      <c r="E30" s="53">
        <v>382.2</v>
      </c>
      <c r="F30" s="53">
        <v>382.2</v>
      </c>
      <c r="G30" s="17">
        <f t="shared" si="0"/>
        <v>100</v>
      </c>
    </row>
    <row r="31" spans="1:7" ht="128.25" x14ac:dyDescent="0.25">
      <c r="A31" s="13">
        <f t="shared" si="1"/>
        <v>25</v>
      </c>
      <c r="B31" s="26">
        <v>991</v>
      </c>
      <c r="C31" s="20" t="s">
        <v>68</v>
      </c>
      <c r="D31" s="38" t="s">
        <v>67</v>
      </c>
      <c r="E31" s="53">
        <v>1181</v>
      </c>
      <c r="F31" s="53">
        <v>1181</v>
      </c>
      <c r="G31" s="17">
        <f t="shared" si="0"/>
        <v>100</v>
      </c>
    </row>
    <row r="32" spans="1:7" ht="256.5" x14ac:dyDescent="0.25">
      <c r="A32" s="13">
        <f t="shared" si="1"/>
        <v>26</v>
      </c>
      <c r="B32" s="26">
        <v>991</v>
      </c>
      <c r="C32" s="20" t="s">
        <v>106</v>
      </c>
      <c r="D32" s="38" t="s">
        <v>105</v>
      </c>
      <c r="E32" s="53">
        <v>210.1</v>
      </c>
      <c r="F32" s="53">
        <v>210.1</v>
      </c>
      <c r="G32" s="17">
        <f t="shared" si="0"/>
        <v>100</v>
      </c>
    </row>
    <row r="33" spans="1:7" ht="185.25" x14ac:dyDescent="0.25">
      <c r="A33" s="13">
        <f t="shared" si="1"/>
        <v>27</v>
      </c>
      <c r="B33" s="26">
        <v>991</v>
      </c>
      <c r="C33" s="20" t="s">
        <v>104</v>
      </c>
      <c r="D33" s="38" t="s">
        <v>102</v>
      </c>
      <c r="E33" s="53">
        <v>7428.2</v>
      </c>
      <c r="F33" s="53">
        <v>7428.2</v>
      </c>
      <c r="G33" s="17">
        <f t="shared" si="0"/>
        <v>100</v>
      </c>
    </row>
    <row r="34" spans="1:7" ht="57" x14ac:dyDescent="0.25">
      <c r="A34" s="13">
        <f t="shared" si="1"/>
        <v>28</v>
      </c>
      <c r="B34" s="26">
        <v>991</v>
      </c>
      <c r="C34" s="20" t="s">
        <v>25</v>
      </c>
      <c r="D34" s="39" t="s">
        <v>111</v>
      </c>
      <c r="E34" s="53">
        <v>4565.7</v>
      </c>
      <c r="F34" s="53">
        <v>4565</v>
      </c>
      <c r="G34" s="17">
        <f t="shared" si="0"/>
        <v>99.984668287447704</v>
      </c>
    </row>
    <row r="35" spans="1:7" ht="171" x14ac:dyDescent="0.25">
      <c r="A35" s="13">
        <f t="shared" si="1"/>
        <v>29</v>
      </c>
      <c r="B35" s="24">
        <v>991</v>
      </c>
      <c r="C35" s="20" t="s">
        <v>79</v>
      </c>
      <c r="D35" s="38" t="s">
        <v>76</v>
      </c>
      <c r="E35" s="53">
        <v>163.66</v>
      </c>
      <c r="F35" s="53">
        <v>163.66</v>
      </c>
      <c r="G35" s="17">
        <f t="shared" si="0"/>
        <v>100</v>
      </c>
    </row>
    <row r="36" spans="1:7" ht="199.5" x14ac:dyDescent="0.25">
      <c r="A36" s="13">
        <f t="shared" si="1"/>
        <v>30</v>
      </c>
      <c r="B36" s="24">
        <v>991</v>
      </c>
      <c r="C36" s="20" t="s">
        <v>138</v>
      </c>
      <c r="D36" s="38" t="s">
        <v>3</v>
      </c>
      <c r="E36" s="53">
        <v>90.2</v>
      </c>
      <c r="F36" s="53">
        <v>90.2</v>
      </c>
      <c r="G36" s="17">
        <f t="shared" si="0"/>
        <v>100</v>
      </c>
    </row>
    <row r="37" spans="1:7" ht="256.5" x14ac:dyDescent="0.25">
      <c r="A37" s="13">
        <f t="shared" si="1"/>
        <v>31</v>
      </c>
      <c r="B37" s="24">
        <v>991</v>
      </c>
      <c r="C37" s="20" t="s">
        <v>26</v>
      </c>
      <c r="D37" s="38" t="s">
        <v>2</v>
      </c>
      <c r="E37" s="53">
        <v>794.2</v>
      </c>
      <c r="F37" s="53">
        <v>441.77</v>
      </c>
      <c r="G37" s="17">
        <f t="shared" si="0"/>
        <v>55.624527826743886</v>
      </c>
    </row>
    <row r="38" spans="1:7" ht="185.25" x14ac:dyDescent="0.25">
      <c r="A38" s="13">
        <f t="shared" si="1"/>
        <v>32</v>
      </c>
      <c r="B38" s="24">
        <v>991</v>
      </c>
      <c r="C38" s="20" t="s">
        <v>114</v>
      </c>
      <c r="D38" s="40" t="s">
        <v>112</v>
      </c>
      <c r="E38" s="53">
        <v>500</v>
      </c>
      <c r="F38" s="53">
        <v>500</v>
      </c>
      <c r="G38" s="17">
        <f t="shared" si="0"/>
        <v>100</v>
      </c>
    </row>
    <row r="39" spans="1:7" ht="185.25" x14ac:dyDescent="0.25">
      <c r="A39" s="13">
        <f t="shared" si="1"/>
        <v>33</v>
      </c>
      <c r="B39" s="24">
        <v>991</v>
      </c>
      <c r="C39" s="20" t="s">
        <v>110</v>
      </c>
      <c r="D39" s="38" t="s">
        <v>109</v>
      </c>
      <c r="E39" s="53">
        <v>1030</v>
      </c>
      <c r="F39" s="53">
        <v>1030</v>
      </c>
      <c r="G39" s="17">
        <f t="shared" si="0"/>
        <v>100</v>
      </c>
    </row>
    <row r="40" spans="1:7" ht="313.5" x14ac:dyDescent="0.25">
      <c r="A40" s="13">
        <f t="shared" si="1"/>
        <v>34</v>
      </c>
      <c r="B40" s="24">
        <v>991</v>
      </c>
      <c r="C40" s="20" t="s">
        <v>116</v>
      </c>
      <c r="D40" s="27" t="s">
        <v>115</v>
      </c>
      <c r="E40" s="53">
        <v>105</v>
      </c>
      <c r="F40" s="53">
        <v>105</v>
      </c>
      <c r="G40" s="17">
        <f t="shared" si="0"/>
        <v>100</v>
      </c>
    </row>
    <row r="41" spans="1:7" ht="270.75" x14ac:dyDescent="0.25">
      <c r="A41" s="13">
        <f t="shared" si="1"/>
        <v>35</v>
      </c>
      <c r="B41" s="24">
        <v>991</v>
      </c>
      <c r="C41" s="20" t="s">
        <v>90</v>
      </c>
      <c r="D41" s="38" t="s">
        <v>89</v>
      </c>
      <c r="E41" s="53">
        <v>3000</v>
      </c>
      <c r="F41" s="53">
        <v>3000</v>
      </c>
      <c r="G41" s="17">
        <f t="shared" si="0"/>
        <v>100</v>
      </c>
    </row>
    <row r="42" spans="1:7" ht="171" x14ac:dyDescent="0.25">
      <c r="A42" s="13">
        <f t="shared" si="1"/>
        <v>36</v>
      </c>
      <c r="B42" s="24">
        <v>991</v>
      </c>
      <c r="C42" s="20" t="s">
        <v>108</v>
      </c>
      <c r="D42" s="38" t="s">
        <v>107</v>
      </c>
      <c r="E42" s="53">
        <v>86.486999999999995</v>
      </c>
      <c r="F42" s="53">
        <v>86.486999999999995</v>
      </c>
      <c r="G42" s="17">
        <f t="shared" si="0"/>
        <v>100</v>
      </c>
    </row>
    <row r="43" spans="1:7" ht="142.5" x14ac:dyDescent="0.25">
      <c r="A43" s="13">
        <f t="shared" si="1"/>
        <v>37</v>
      </c>
      <c r="B43" s="24">
        <v>991</v>
      </c>
      <c r="C43" s="20" t="s">
        <v>23</v>
      </c>
      <c r="D43" s="27" t="s">
        <v>117</v>
      </c>
      <c r="E43" s="53">
        <v>593.29999999999995</v>
      </c>
      <c r="F43" s="53">
        <v>593.29999999999995</v>
      </c>
      <c r="G43" s="17">
        <f t="shared" si="0"/>
        <v>100</v>
      </c>
    </row>
    <row r="44" spans="1:7" ht="185.25" x14ac:dyDescent="0.25">
      <c r="A44" s="13">
        <f t="shared" si="1"/>
        <v>38</v>
      </c>
      <c r="B44" s="24">
        <v>991</v>
      </c>
      <c r="C44" s="20" t="s">
        <v>100</v>
      </c>
      <c r="D44" s="38" t="s">
        <v>99</v>
      </c>
      <c r="E44" s="53">
        <v>380</v>
      </c>
      <c r="F44" s="53">
        <v>380</v>
      </c>
      <c r="G44" s="17">
        <f t="shared" si="0"/>
        <v>100</v>
      </c>
    </row>
    <row r="45" spans="1:7" ht="171" x14ac:dyDescent="0.25">
      <c r="A45" s="13">
        <f t="shared" si="1"/>
        <v>39</v>
      </c>
      <c r="B45" s="24">
        <v>991</v>
      </c>
      <c r="C45" s="20" t="s">
        <v>72</v>
      </c>
      <c r="D45" s="41" t="s">
        <v>162</v>
      </c>
      <c r="E45" s="53">
        <v>236.9</v>
      </c>
      <c r="F45" s="53">
        <v>0</v>
      </c>
      <c r="G45" s="17">
        <f t="shared" si="0"/>
        <v>0</v>
      </c>
    </row>
    <row r="46" spans="1:7" ht="185.25" x14ac:dyDescent="0.25">
      <c r="A46" s="13">
        <f t="shared" si="1"/>
        <v>40</v>
      </c>
      <c r="B46" s="24">
        <v>991</v>
      </c>
      <c r="C46" s="20" t="s">
        <v>94</v>
      </c>
      <c r="D46" s="38" t="s">
        <v>93</v>
      </c>
      <c r="E46" s="53">
        <v>7000</v>
      </c>
      <c r="F46" s="53">
        <v>6153.19</v>
      </c>
      <c r="G46" s="17">
        <f t="shared" si="0"/>
        <v>87.902714285714282</v>
      </c>
    </row>
    <row r="47" spans="1:7" ht="171" x14ac:dyDescent="0.25">
      <c r="A47" s="13">
        <f t="shared" si="1"/>
        <v>41</v>
      </c>
      <c r="B47" s="24">
        <v>991</v>
      </c>
      <c r="C47" s="20" t="s">
        <v>70</v>
      </c>
      <c r="D47" s="41" t="s">
        <v>65</v>
      </c>
      <c r="E47" s="53">
        <v>18369.400000000001</v>
      </c>
      <c r="F47" s="53">
        <v>18369.400000000001</v>
      </c>
      <c r="G47" s="17">
        <f t="shared" si="0"/>
        <v>100</v>
      </c>
    </row>
    <row r="48" spans="1:7" ht="171" x14ac:dyDescent="0.25">
      <c r="A48" s="13">
        <f t="shared" si="1"/>
        <v>42</v>
      </c>
      <c r="B48" s="24">
        <v>991</v>
      </c>
      <c r="C48" s="20" t="s">
        <v>71</v>
      </c>
      <c r="D48" s="38" t="s">
        <v>66</v>
      </c>
      <c r="E48" s="53">
        <v>10653.8</v>
      </c>
      <c r="F48" s="53">
        <v>10647.6</v>
      </c>
      <c r="G48" s="17">
        <f t="shared" si="0"/>
        <v>99.941804802042483</v>
      </c>
    </row>
    <row r="49" spans="1:7" ht="228" x14ac:dyDescent="0.25">
      <c r="A49" s="13">
        <f t="shared" si="1"/>
        <v>43</v>
      </c>
      <c r="B49" s="24">
        <v>991</v>
      </c>
      <c r="C49" s="20" t="s">
        <v>24</v>
      </c>
      <c r="D49" s="27" t="s">
        <v>118</v>
      </c>
      <c r="E49" s="53">
        <f>341-193.721</f>
        <v>147.279</v>
      </c>
      <c r="F49" s="53">
        <f>341-193.721</f>
        <v>147.279</v>
      </c>
      <c r="G49" s="17">
        <f t="shared" si="0"/>
        <v>100</v>
      </c>
    </row>
    <row r="50" spans="1:7" ht="156.75" x14ac:dyDescent="0.25">
      <c r="A50" s="13">
        <f t="shared" si="1"/>
        <v>44</v>
      </c>
      <c r="B50" s="24">
        <v>991</v>
      </c>
      <c r="C50" s="20" t="s">
        <v>78</v>
      </c>
      <c r="D50" s="38" t="s">
        <v>77</v>
      </c>
      <c r="E50" s="53">
        <v>959.7</v>
      </c>
      <c r="F50" s="53">
        <v>959.47</v>
      </c>
      <c r="G50" s="17">
        <f t="shared" si="0"/>
        <v>99.976034177347088</v>
      </c>
    </row>
    <row r="51" spans="1:7" ht="409.5" x14ac:dyDescent="0.25">
      <c r="A51" s="13">
        <f t="shared" si="1"/>
        <v>45</v>
      </c>
      <c r="B51" s="24">
        <v>991</v>
      </c>
      <c r="C51" s="20" t="s">
        <v>84</v>
      </c>
      <c r="D51" s="38" t="s">
        <v>83</v>
      </c>
      <c r="E51" s="53">
        <v>6200</v>
      </c>
      <c r="F51" s="53">
        <v>6178</v>
      </c>
      <c r="G51" s="17">
        <f t="shared" si="0"/>
        <v>99.645161290322577</v>
      </c>
    </row>
    <row r="52" spans="1:7" s="1" customFormat="1" ht="228" x14ac:dyDescent="0.25">
      <c r="A52" s="13">
        <f t="shared" si="1"/>
        <v>46</v>
      </c>
      <c r="B52" s="24">
        <v>991</v>
      </c>
      <c r="C52" s="20" t="s">
        <v>146</v>
      </c>
      <c r="D52" s="38" t="s">
        <v>147</v>
      </c>
      <c r="E52" s="53">
        <v>1000</v>
      </c>
      <c r="F52" s="53">
        <v>1000</v>
      </c>
      <c r="G52" s="17">
        <f t="shared" si="0"/>
        <v>100</v>
      </c>
    </row>
    <row r="53" spans="1:7" ht="256.5" x14ac:dyDescent="0.25">
      <c r="A53" s="13">
        <f t="shared" si="1"/>
        <v>47</v>
      </c>
      <c r="B53" s="24">
        <v>991</v>
      </c>
      <c r="C53" s="20" t="s">
        <v>92</v>
      </c>
      <c r="D53" s="38" t="s">
        <v>91</v>
      </c>
      <c r="E53" s="53">
        <v>6323.8</v>
      </c>
      <c r="F53" s="53">
        <v>5964.3</v>
      </c>
      <c r="G53" s="17">
        <f t="shared" si="0"/>
        <v>94.315126980612916</v>
      </c>
    </row>
    <row r="54" spans="1:7" ht="45" x14ac:dyDescent="0.25">
      <c r="A54" s="13">
        <f t="shared" si="1"/>
        <v>48</v>
      </c>
      <c r="B54" s="24" t="s">
        <v>6</v>
      </c>
      <c r="C54" s="25" t="s">
        <v>29</v>
      </c>
      <c r="D54" s="36" t="s">
        <v>30</v>
      </c>
      <c r="E54" s="51">
        <f>E55+E71+E73+E75+E77</f>
        <v>377588.95000000007</v>
      </c>
      <c r="F54" s="51">
        <f>F55+F71+F73+F75+F77</f>
        <v>365061.49000000005</v>
      </c>
      <c r="G54" s="17">
        <f t="shared" si="0"/>
        <v>96.682249308407989</v>
      </c>
    </row>
    <row r="55" spans="1:7" ht="57" x14ac:dyDescent="0.25">
      <c r="A55" s="13">
        <f t="shared" si="1"/>
        <v>49</v>
      </c>
      <c r="B55" s="24" t="s">
        <v>6</v>
      </c>
      <c r="C55" s="25" t="s">
        <v>31</v>
      </c>
      <c r="D55" s="42" t="s">
        <v>32</v>
      </c>
      <c r="E55" s="53">
        <f t="shared" ref="E55:F55" si="9">E56</f>
        <v>292000.65000000002</v>
      </c>
      <c r="F55" s="53">
        <f t="shared" si="9"/>
        <v>279719.59000000003</v>
      </c>
      <c r="G55" s="17">
        <f t="shared" si="0"/>
        <v>95.794166896546301</v>
      </c>
    </row>
    <row r="56" spans="1:7" ht="71.25" x14ac:dyDescent="0.25">
      <c r="A56" s="13">
        <f t="shared" si="1"/>
        <v>50</v>
      </c>
      <c r="B56" s="24" t="s">
        <v>6</v>
      </c>
      <c r="C56" s="25" t="s">
        <v>33</v>
      </c>
      <c r="D56" s="43" t="s">
        <v>34</v>
      </c>
      <c r="E56" s="53">
        <f>SUM(E57:E70)</f>
        <v>292000.65000000002</v>
      </c>
      <c r="F56" s="53">
        <f>SUM(F57:F70)</f>
        <v>279719.59000000003</v>
      </c>
      <c r="G56" s="17">
        <f t="shared" si="0"/>
        <v>95.794166896546301</v>
      </c>
    </row>
    <row r="57" spans="1:7" ht="270.75" x14ac:dyDescent="0.25">
      <c r="A57" s="13">
        <f t="shared" si="1"/>
        <v>51</v>
      </c>
      <c r="B57" s="24">
        <v>991</v>
      </c>
      <c r="C57" s="25" t="s">
        <v>36</v>
      </c>
      <c r="D57" s="27" t="s">
        <v>119</v>
      </c>
      <c r="E57" s="53">
        <v>23994.19</v>
      </c>
      <c r="F57" s="53">
        <v>23994.19</v>
      </c>
      <c r="G57" s="17">
        <f t="shared" si="0"/>
        <v>100</v>
      </c>
    </row>
    <row r="58" spans="1:7" ht="256.5" x14ac:dyDescent="0.25">
      <c r="A58" s="13">
        <f t="shared" si="1"/>
        <v>52</v>
      </c>
      <c r="B58" s="24">
        <v>991</v>
      </c>
      <c r="C58" s="25" t="s">
        <v>55</v>
      </c>
      <c r="D58" s="27" t="s">
        <v>120</v>
      </c>
      <c r="E58" s="53">
        <v>72.86</v>
      </c>
      <c r="F58" s="53">
        <v>36.4</v>
      </c>
      <c r="G58" s="17">
        <f t="shared" si="0"/>
        <v>49.958825144111998</v>
      </c>
    </row>
    <row r="59" spans="1:7" ht="242.25" x14ac:dyDescent="0.25">
      <c r="A59" s="13">
        <f t="shared" si="1"/>
        <v>53</v>
      </c>
      <c r="B59" s="24">
        <v>991</v>
      </c>
      <c r="C59" s="25" t="s">
        <v>61</v>
      </c>
      <c r="D59" s="27" t="s">
        <v>123</v>
      </c>
      <c r="E59" s="53">
        <v>31.9</v>
      </c>
      <c r="F59" s="53">
        <v>31.9</v>
      </c>
      <c r="G59" s="17">
        <f t="shared" si="0"/>
        <v>100</v>
      </c>
    </row>
    <row r="60" spans="1:7" ht="228" x14ac:dyDescent="0.25">
      <c r="A60" s="13">
        <f t="shared" si="1"/>
        <v>54</v>
      </c>
      <c r="B60" s="24">
        <v>991</v>
      </c>
      <c r="C60" s="25" t="s">
        <v>46</v>
      </c>
      <c r="D60" s="27" t="s">
        <v>124</v>
      </c>
      <c r="E60" s="53">
        <v>10881.2</v>
      </c>
      <c r="F60" s="53">
        <v>10881.2</v>
      </c>
      <c r="G60" s="17">
        <f t="shared" si="0"/>
        <v>100</v>
      </c>
    </row>
    <row r="61" spans="1:7" ht="156.75" x14ac:dyDescent="0.25">
      <c r="A61" s="13">
        <f t="shared" si="1"/>
        <v>55</v>
      </c>
      <c r="B61" s="24">
        <v>991</v>
      </c>
      <c r="C61" s="25" t="s">
        <v>48</v>
      </c>
      <c r="D61" s="27" t="s">
        <v>125</v>
      </c>
      <c r="E61" s="53">
        <v>444.4</v>
      </c>
      <c r="F61" s="53">
        <v>400.4</v>
      </c>
      <c r="G61" s="17">
        <f t="shared" si="0"/>
        <v>90.099009900990097</v>
      </c>
    </row>
    <row r="62" spans="1:7" ht="313.5" x14ac:dyDescent="0.25">
      <c r="A62" s="13">
        <f t="shared" si="1"/>
        <v>56</v>
      </c>
      <c r="B62" s="24">
        <v>991</v>
      </c>
      <c r="C62" s="25" t="s">
        <v>50</v>
      </c>
      <c r="D62" s="27" t="s">
        <v>126</v>
      </c>
      <c r="E62" s="53">
        <v>705</v>
      </c>
      <c r="F62" s="53">
        <v>182</v>
      </c>
      <c r="G62" s="17">
        <f t="shared" si="0"/>
        <v>25.815602836879432</v>
      </c>
    </row>
    <row r="63" spans="1:7" ht="213.75" x14ac:dyDescent="0.25">
      <c r="A63" s="13">
        <f t="shared" si="1"/>
        <v>57</v>
      </c>
      <c r="B63" s="24">
        <v>991</v>
      </c>
      <c r="C63" s="25" t="s">
        <v>49</v>
      </c>
      <c r="D63" s="27" t="s">
        <v>127</v>
      </c>
      <c r="E63" s="53">
        <v>111.1</v>
      </c>
      <c r="F63" s="53">
        <v>111.1</v>
      </c>
      <c r="G63" s="17">
        <f t="shared" si="0"/>
        <v>100</v>
      </c>
    </row>
    <row r="64" spans="1:7" ht="256.5" x14ac:dyDescent="0.25">
      <c r="A64" s="13">
        <f t="shared" si="1"/>
        <v>58</v>
      </c>
      <c r="B64" s="24">
        <v>991</v>
      </c>
      <c r="C64" s="25" t="s">
        <v>47</v>
      </c>
      <c r="D64" s="27" t="s">
        <v>128</v>
      </c>
      <c r="E64" s="53">
        <v>1106.5999999999999</v>
      </c>
      <c r="F64" s="53">
        <v>1106.5999999999999</v>
      </c>
      <c r="G64" s="17">
        <f t="shared" si="0"/>
        <v>100</v>
      </c>
    </row>
    <row r="65" spans="1:9" ht="342" x14ac:dyDescent="0.25">
      <c r="A65" s="13">
        <f t="shared" si="1"/>
        <v>59</v>
      </c>
      <c r="B65" s="28">
        <v>991</v>
      </c>
      <c r="C65" s="25" t="s">
        <v>141</v>
      </c>
      <c r="D65" s="27" t="s">
        <v>129</v>
      </c>
      <c r="E65" s="53">
        <f>706.6-274</f>
        <v>432.6</v>
      </c>
      <c r="F65" s="53">
        <f>706.6-274</f>
        <v>432.6</v>
      </c>
      <c r="G65" s="17">
        <f t="shared" si="0"/>
        <v>100</v>
      </c>
    </row>
    <row r="66" spans="1:9" ht="409.5" x14ac:dyDescent="0.25">
      <c r="A66" s="13">
        <f t="shared" si="1"/>
        <v>60</v>
      </c>
      <c r="B66" s="28">
        <v>991</v>
      </c>
      <c r="C66" s="25" t="s">
        <v>54</v>
      </c>
      <c r="D66" s="27" t="s">
        <v>130</v>
      </c>
      <c r="E66" s="53">
        <f>123690.3+1012.1-624.7</f>
        <v>124077.70000000001</v>
      </c>
      <c r="F66" s="53">
        <v>122722</v>
      </c>
      <c r="G66" s="17">
        <f t="shared" si="0"/>
        <v>98.907378199305754</v>
      </c>
    </row>
    <row r="67" spans="1:9" ht="130.5" customHeight="1" x14ac:dyDescent="0.25">
      <c r="A67" s="13">
        <f t="shared" si="1"/>
        <v>61</v>
      </c>
      <c r="B67" s="28">
        <v>991</v>
      </c>
      <c r="C67" s="25" t="s">
        <v>37</v>
      </c>
      <c r="D67" s="27" t="s">
        <v>131</v>
      </c>
      <c r="E67" s="53">
        <f>6899+1009</f>
        <v>7908</v>
      </c>
      <c r="F67" s="53">
        <f>6899+1009</f>
        <v>7908</v>
      </c>
      <c r="G67" s="17">
        <f t="shared" si="0"/>
        <v>100</v>
      </c>
    </row>
    <row r="68" spans="1:9" ht="228" x14ac:dyDescent="0.25">
      <c r="A68" s="13">
        <f t="shared" si="1"/>
        <v>62</v>
      </c>
      <c r="B68" s="28">
        <v>991</v>
      </c>
      <c r="C68" s="25" t="s">
        <v>35</v>
      </c>
      <c r="D68" s="27" t="s">
        <v>132</v>
      </c>
      <c r="E68" s="53">
        <v>44039.6</v>
      </c>
      <c r="F68" s="53">
        <v>33717.699999999997</v>
      </c>
      <c r="G68" s="17">
        <f t="shared" si="0"/>
        <v>76.562230356315681</v>
      </c>
    </row>
    <row r="69" spans="1:9" ht="409.5" x14ac:dyDescent="0.25">
      <c r="A69" s="13">
        <f t="shared" si="1"/>
        <v>63</v>
      </c>
      <c r="B69" s="28">
        <v>991</v>
      </c>
      <c r="C69" s="25" t="s">
        <v>53</v>
      </c>
      <c r="D69" s="27" t="s">
        <v>133</v>
      </c>
      <c r="E69" s="53">
        <f>77610.8+104.6</f>
        <v>77715.400000000009</v>
      </c>
      <c r="F69" s="53">
        <f>77610.8+104.6</f>
        <v>77715.400000000009</v>
      </c>
      <c r="G69" s="17">
        <f t="shared" si="0"/>
        <v>100</v>
      </c>
    </row>
    <row r="70" spans="1:9" ht="199.5" x14ac:dyDescent="0.25">
      <c r="A70" s="13">
        <f t="shared" si="1"/>
        <v>64</v>
      </c>
      <c r="B70" s="28">
        <v>991</v>
      </c>
      <c r="C70" s="25" t="s">
        <v>45</v>
      </c>
      <c r="D70" s="41" t="s">
        <v>0</v>
      </c>
      <c r="E70" s="53">
        <v>480.1</v>
      </c>
      <c r="F70" s="53">
        <v>480.1</v>
      </c>
      <c r="G70" s="17">
        <f t="shared" si="0"/>
        <v>100</v>
      </c>
    </row>
    <row r="71" spans="1:9" ht="128.25" x14ac:dyDescent="0.25">
      <c r="A71" s="13">
        <f t="shared" si="1"/>
        <v>65</v>
      </c>
      <c r="B71" s="28" t="s">
        <v>6</v>
      </c>
      <c r="C71" s="25" t="s">
        <v>38</v>
      </c>
      <c r="D71" s="37" t="s">
        <v>39</v>
      </c>
      <c r="E71" s="53">
        <f t="shared" ref="E71:F71" si="10">E72</f>
        <v>3953.2</v>
      </c>
      <c r="F71" s="53">
        <f t="shared" si="10"/>
        <v>3870</v>
      </c>
      <c r="G71" s="17">
        <f t="shared" si="0"/>
        <v>97.895375898006691</v>
      </c>
    </row>
    <row r="72" spans="1:9" ht="242.25" x14ac:dyDescent="0.25">
      <c r="A72" s="13">
        <f t="shared" si="1"/>
        <v>66</v>
      </c>
      <c r="B72" s="28">
        <v>991</v>
      </c>
      <c r="C72" s="25" t="s">
        <v>40</v>
      </c>
      <c r="D72" s="27" t="s">
        <v>134</v>
      </c>
      <c r="E72" s="53">
        <f>4513.2-560</f>
        <v>3953.2</v>
      </c>
      <c r="F72" s="53">
        <v>3870</v>
      </c>
      <c r="G72" s="17">
        <f t="shared" ref="G72:G84" si="11">F72/E72*100</f>
        <v>97.895375898006691</v>
      </c>
    </row>
    <row r="73" spans="1:9" ht="128.25" x14ac:dyDescent="0.25">
      <c r="A73" s="13">
        <f t="shared" si="1"/>
        <v>67</v>
      </c>
      <c r="B73" s="28" t="s">
        <v>6</v>
      </c>
      <c r="C73" s="25" t="s">
        <v>139</v>
      </c>
      <c r="D73" s="37" t="s">
        <v>41</v>
      </c>
      <c r="E73" s="53">
        <f t="shared" ref="E73:F73" si="12">E74</f>
        <v>9180</v>
      </c>
      <c r="F73" s="53">
        <f t="shared" si="12"/>
        <v>9016.7999999999993</v>
      </c>
      <c r="G73" s="17">
        <f t="shared" si="11"/>
        <v>98.222222222222214</v>
      </c>
    </row>
    <row r="74" spans="1:9" ht="263.25" customHeight="1" x14ac:dyDescent="0.25">
      <c r="A74" s="13">
        <f t="shared" ref="A74:A80" si="13">A73+1</f>
        <v>68</v>
      </c>
      <c r="B74" s="28">
        <v>991</v>
      </c>
      <c r="C74" s="25" t="s">
        <v>140</v>
      </c>
      <c r="D74" s="27" t="s">
        <v>135</v>
      </c>
      <c r="E74" s="53">
        <v>9180</v>
      </c>
      <c r="F74" s="53">
        <v>9016.7999999999993</v>
      </c>
      <c r="G74" s="17">
        <f t="shared" si="11"/>
        <v>98.222222222222214</v>
      </c>
    </row>
    <row r="75" spans="1:9" ht="81" customHeight="1" x14ac:dyDescent="0.25">
      <c r="A75" s="13">
        <f t="shared" si="13"/>
        <v>69</v>
      </c>
      <c r="B75" s="28" t="s">
        <v>6</v>
      </c>
      <c r="C75" s="25" t="s">
        <v>42</v>
      </c>
      <c r="D75" s="37" t="s">
        <v>43</v>
      </c>
      <c r="E75" s="53">
        <f t="shared" ref="E75:F75" si="14">E76</f>
        <v>2476.8999999999996</v>
      </c>
      <c r="F75" s="53">
        <f t="shared" si="14"/>
        <v>2476.8999999999996</v>
      </c>
      <c r="G75" s="17">
        <f t="shared" si="11"/>
        <v>100</v>
      </c>
    </row>
    <row r="76" spans="1:9" ht="119.25" customHeight="1" x14ac:dyDescent="0.25">
      <c r="A76" s="13">
        <f t="shared" si="13"/>
        <v>70</v>
      </c>
      <c r="B76" s="28">
        <v>991</v>
      </c>
      <c r="C76" s="25" t="s">
        <v>44</v>
      </c>
      <c r="D76" s="27" t="s">
        <v>136</v>
      </c>
      <c r="E76" s="53">
        <f>2357.7+119.2</f>
        <v>2476.8999999999996</v>
      </c>
      <c r="F76" s="53">
        <f>2357.7+119.2</f>
        <v>2476.8999999999996</v>
      </c>
      <c r="G76" s="17">
        <f t="shared" si="11"/>
        <v>100</v>
      </c>
    </row>
    <row r="77" spans="1:9" ht="28.5" x14ac:dyDescent="0.25">
      <c r="A77" s="13">
        <f t="shared" si="13"/>
        <v>71</v>
      </c>
      <c r="B77" s="14" t="s">
        <v>6</v>
      </c>
      <c r="C77" s="25" t="s">
        <v>145</v>
      </c>
      <c r="D77" s="37" t="s">
        <v>51</v>
      </c>
      <c r="E77" s="53">
        <f t="shared" ref="E77:F77" si="15">E78</f>
        <v>69978.2</v>
      </c>
      <c r="F77" s="53">
        <f t="shared" si="15"/>
        <v>69978.2</v>
      </c>
      <c r="G77" s="17">
        <f t="shared" si="11"/>
        <v>100</v>
      </c>
    </row>
    <row r="78" spans="1:9" ht="28.5" x14ac:dyDescent="0.25">
      <c r="A78" s="13">
        <f t="shared" si="13"/>
        <v>72</v>
      </c>
      <c r="B78" s="14" t="s">
        <v>6</v>
      </c>
      <c r="C78" s="25" t="s">
        <v>142</v>
      </c>
      <c r="D78" s="37" t="s">
        <v>52</v>
      </c>
      <c r="E78" s="53">
        <f t="shared" ref="E78" si="16">E79+E80</f>
        <v>69978.2</v>
      </c>
      <c r="F78" s="53">
        <f t="shared" ref="F78" si="17">F79+F80</f>
        <v>69978.2</v>
      </c>
      <c r="G78" s="17">
        <f t="shared" si="11"/>
        <v>100</v>
      </c>
    </row>
    <row r="79" spans="1:9" ht="319.5" customHeight="1" x14ac:dyDescent="0.25">
      <c r="A79" s="13">
        <f t="shared" si="13"/>
        <v>73</v>
      </c>
      <c r="B79" s="28">
        <v>991</v>
      </c>
      <c r="C79" s="25" t="s">
        <v>143</v>
      </c>
      <c r="D79" s="27" t="s">
        <v>121</v>
      </c>
      <c r="E79" s="53">
        <f>29466.3+560+960.4+8870.2+624.7</f>
        <v>40481.599999999999</v>
      </c>
      <c r="F79" s="53">
        <f>29466.3+560+960.4+8870.2+624.7</f>
        <v>40481.599999999999</v>
      </c>
      <c r="G79" s="17">
        <f t="shared" si="11"/>
        <v>100</v>
      </c>
      <c r="I79" s="1"/>
    </row>
    <row r="80" spans="1:9" ht="409.5" x14ac:dyDescent="0.25">
      <c r="A80" s="13">
        <f t="shared" si="13"/>
        <v>74</v>
      </c>
      <c r="B80" s="28">
        <v>991</v>
      </c>
      <c r="C80" s="25" t="s">
        <v>144</v>
      </c>
      <c r="D80" s="27" t="s">
        <v>122</v>
      </c>
      <c r="E80" s="53">
        <f>38366.8-8870.2</f>
        <v>29496.600000000002</v>
      </c>
      <c r="F80" s="53">
        <f>38366.8-8870.2</f>
        <v>29496.600000000002</v>
      </c>
      <c r="G80" s="17">
        <f t="shared" si="11"/>
        <v>100</v>
      </c>
    </row>
    <row r="81" spans="1:7" ht="30" x14ac:dyDescent="0.25">
      <c r="A81" s="29">
        <f>A80+1</f>
        <v>75</v>
      </c>
      <c r="B81" s="30" t="s">
        <v>6</v>
      </c>
      <c r="C81" s="18" t="s">
        <v>149</v>
      </c>
      <c r="D81" s="57" t="s">
        <v>148</v>
      </c>
      <c r="E81" s="55">
        <f t="shared" ref="E81:F83" si="18">E82</f>
        <v>1894.41</v>
      </c>
      <c r="F81" s="55">
        <f t="shared" si="18"/>
        <v>1894.41</v>
      </c>
      <c r="G81" s="17">
        <f t="shared" si="11"/>
        <v>100</v>
      </c>
    </row>
    <row r="82" spans="1:7" ht="45" customHeight="1" x14ac:dyDescent="0.25">
      <c r="A82" s="29">
        <f t="shared" ref="A82:A84" si="19">A81+1</f>
        <v>76</v>
      </c>
      <c r="B82" s="29" t="s">
        <v>6</v>
      </c>
      <c r="C82" s="20" t="s">
        <v>151</v>
      </c>
      <c r="D82" s="56" t="s">
        <v>150</v>
      </c>
      <c r="E82" s="17">
        <f t="shared" si="18"/>
        <v>1894.41</v>
      </c>
      <c r="F82" s="17">
        <f t="shared" si="18"/>
        <v>1894.41</v>
      </c>
      <c r="G82" s="17">
        <f t="shared" si="11"/>
        <v>100</v>
      </c>
    </row>
    <row r="83" spans="1:7" ht="52.5" customHeight="1" x14ac:dyDescent="0.25">
      <c r="A83" s="29">
        <f t="shared" si="19"/>
        <v>77</v>
      </c>
      <c r="B83" s="29" t="s">
        <v>6</v>
      </c>
      <c r="C83" s="20" t="s">
        <v>153</v>
      </c>
      <c r="D83" s="44" t="s">
        <v>152</v>
      </c>
      <c r="E83" s="17">
        <f t="shared" si="18"/>
        <v>1894.41</v>
      </c>
      <c r="F83" s="17">
        <f t="shared" si="18"/>
        <v>1894.41</v>
      </c>
      <c r="G83" s="17">
        <f t="shared" si="11"/>
        <v>100</v>
      </c>
    </row>
    <row r="84" spans="1:7" ht="301.5" customHeight="1" x14ac:dyDescent="0.25">
      <c r="A84" s="50">
        <f t="shared" si="19"/>
        <v>78</v>
      </c>
      <c r="B84" s="50">
        <v>991</v>
      </c>
      <c r="C84" s="20" t="s">
        <v>155</v>
      </c>
      <c r="D84" s="27" t="s">
        <v>154</v>
      </c>
      <c r="E84" s="17">
        <v>1894.41</v>
      </c>
      <c r="F84" s="17">
        <v>1894.41</v>
      </c>
      <c r="G84" s="17">
        <f t="shared" si="11"/>
        <v>100</v>
      </c>
    </row>
  </sheetData>
  <mergeCells count="2">
    <mergeCell ref="A2:G2"/>
    <mergeCell ref="A4:G4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 краевые 2017</vt:lpstr>
      <vt:lpstr>'Приложение 3 краевые 2017'!Заголовки_для_печати</vt:lpstr>
    </vt:vector>
  </TitlesOfParts>
  <Company>ФУ адм.г.Дивногорска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А. Богославская</dc:creator>
  <cp:lastModifiedBy>User</cp:lastModifiedBy>
  <cp:lastPrinted>2018-02-28T02:56:34Z</cp:lastPrinted>
  <dcterms:created xsi:type="dcterms:W3CDTF">2015-10-23T07:06:38Z</dcterms:created>
  <dcterms:modified xsi:type="dcterms:W3CDTF">2018-06-01T03:24:31Z</dcterms:modified>
</cp:coreProperties>
</file>