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18-2020" sheetId="1" r:id="rId1"/>
  </sheets>
  <definedNames>
    <definedName name="_xlnm.Print_Titles" localSheetId="0">'2018-2020'!$19:$20</definedName>
  </definedNames>
  <calcPr fullCalcOnLoad="1"/>
</workbook>
</file>

<file path=xl/sharedStrings.xml><?xml version="1.0" encoding="utf-8"?>
<sst xmlns="http://schemas.openxmlformats.org/spreadsheetml/2006/main" count="157" uniqueCount="152">
  <si>
    <t>0800</t>
  </si>
  <si>
    <t>Культура</t>
  </si>
  <si>
    <t>0801</t>
  </si>
  <si>
    <t>0900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</si>
  <si>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</si>
  <si>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</si>
  <si>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</si>
  <si>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</si>
  <si>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</si>
  <si>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</si>
  <si>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</si>
  <si>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</si>
  <si>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</si>
  <si>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</si>
  <si>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</si>
  <si>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</si>
  <si>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</si>
  <si>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</si>
  <si>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</si>
  <si>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</si>
  <si>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</si>
  <si>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</si>
  <si>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</si>
  <si>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</si>
  <si>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</si>
  <si>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</si>
  <si>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</si>
  <si>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</si>
  <si>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</si>
  <si>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</si>
  <si>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</si>
  <si>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</si>
  <si>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</si>
  <si>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</si>
  <si>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</si>
  <si>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</si>
  <si>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</si>
  <si>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</si>
  <si>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</si>
  <si>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</si>
  <si>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</si>
  <si>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</si>
  <si>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</si>
  <si>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</si>
  <si>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</si>
  <si>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</si>
  <si>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</si>
  <si>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</si>
  <si>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</si>
  <si>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</si>
  <si>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</si>
  <si>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</si>
  <si>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</si>
  <si>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</si>
  <si>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</si>
  <si>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</si>
  <si>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</si>
  <si>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</si>
  <si>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</si>
  <si>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</si>
  <si>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</si>
  <si>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</si>
  <si>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</si>
  <si>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</si>
  <si>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</si>
  <si>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</si>
  <si>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</si>
  <si>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</si>
  <si>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</si>
  <si>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</si>
  <si>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</si>
  <si>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</si>
  <si>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</si>
  <si>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</si>
  <si>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</si>
  <si>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</si>
  <si>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</si>
  <si>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</si>
  <si>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</si>
  <si>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</si>
  <si>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</si>
  <si>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</si>
  <si>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</si>
  <si>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</si>
  <si>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</si>
  <si>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</si>
  <si>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</si>
  <si>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</si>
  <si>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Здравоохранение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</si>
  <si>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</si>
  <si>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</si>
  <si>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</si>
  <si>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</si>
  <si>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</si>
  <si>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</si>
  <si>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</si>
  <si>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</si>
  <si>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</si>
  <si>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</si>
  <si>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О309</t>
  </si>
  <si>
    <t>5</t>
  </si>
  <si>
    <t>0804</t>
  </si>
  <si>
    <t>Приложение 9</t>
  </si>
  <si>
    <t>13</t>
  </si>
  <si>
    <t>34</t>
  </si>
  <si>
    <t>Другие вопросы в области здравоохранения</t>
  </si>
  <si>
    <t>О909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</si>
  <si>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</si>
  <si>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</si>
  <si>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</si>
  <si>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</si>
  <si>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</si>
  <si>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</si>
  <si>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</si>
  <si>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</si>
  <si>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</si>
  <si>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</si>
  <si>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</si>
  <si>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</si>
  <si>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</si>
  <si>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</si>
  <si>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42</t>
  </si>
  <si>
    <t>Условно утвержденные расходы</t>
  </si>
  <si>
    <t>9999</t>
  </si>
  <si>
    <t>19</t>
  </si>
  <si>
    <t>12</t>
  </si>
  <si>
    <t>32</t>
  </si>
  <si>
    <t>33</t>
  </si>
  <si>
    <t>2018 год</t>
  </si>
  <si>
    <t>43</t>
  </si>
  <si>
    <t>Жилищное хозяйство</t>
  </si>
  <si>
    <t>0501</t>
  </si>
  <si>
    <t>2019 год</t>
  </si>
  <si>
    <t>Дополнительное образование детей</t>
  </si>
  <si>
    <t>0703</t>
  </si>
  <si>
    <t>14</t>
  </si>
  <si>
    <t>«О  бюджете  города  Дивногорска  на  2018 год</t>
  </si>
  <si>
    <t>и  плановый  период 2019 - 2020 годов""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</si>
  <si>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2018 - 2020 годы </t>
  </si>
  <si>
    <t>2020 год</t>
  </si>
  <si>
    <t>44</t>
  </si>
  <si>
    <t>Судебная система</t>
  </si>
  <si>
    <t>0105</t>
  </si>
  <si>
    <t>О310</t>
  </si>
  <si>
    <t>Обеспечение пожарной безопасности</t>
  </si>
  <si>
    <t>45</t>
  </si>
  <si>
    <t>от  19 декабря  2017 г. № 23 - 191 - ГС</t>
  </si>
  <si>
    <t>"О  внесении  изменений  в  решение  Дивногорского городского</t>
  </si>
  <si>
    <t>Совета  депутатов  от  19 декабря  2017  г.  № 23-191-ГС</t>
  </si>
  <si>
    <t>"О  бюджете  города  Дивногорска  на  2018 год</t>
  </si>
  <si>
    <t>Приложение 3</t>
  </si>
  <si>
    <t>от 28 июня 2018г. № 29 - 225 - ГС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</si>
</sst>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vertical="justify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177" fontId="6" fillId="0" borderId="10" xfId="62" applyNumberFormat="1" applyFont="1" applyBorder="1" applyAlignment="1">
      <alignment/>
    </xf>
    <xf numFmtId="0" fontId="7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6" fillId="0" borderId="11" xfId="0" applyNumberFormat="1" applyFont="1" applyBorder="1" applyAlignment="1">
      <alignment wrapText="1"/>
    </xf>
    <xf numFmtId="0" fontId="7" fillId="0" borderId="0" xfId="60" applyFont="1" applyFill="1" applyAlignment="1">
      <alignment horizontal="right" vertical="top"/>
      <protection/>
    </xf>
    <xf numFmtId="0" fontId="6" fillId="0" borderId="0" xfId="53" applyFont="1" applyAlignment="1">
      <alignment horizontal="right" vertical="top"/>
      <protection/>
    </xf>
    <xf numFmtId="172" fontId="6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0"/>
  <sheetViews>
    <sheetView tabSelected="1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7.375" style="4" customWidth="1"/>
    <col min="2" max="2" width="48.125" style="2" customWidth="1"/>
    <col min="3" max="3" width="10.625" style="1" customWidth="1"/>
    <col min="4" max="4" width="11.75390625" style="0" customWidth="1"/>
    <col min="5" max="5" width="13.625" style="0" customWidth="1"/>
    <col min="6" max="6" width="13.75390625" style="0" customWidth="1"/>
    <col min="7" max="7" width="1.12109375" style="0" customWidth="1"/>
  </cols>
  <sheetData>
    <row r="2" ht="15.75">
      <c r="F2" s="54" t="s">
        <v>150</v>
      </c>
    </row>
    <row r="3" ht="15">
      <c r="F3" s="33" t="s">
        <v>108</v>
      </c>
    </row>
    <row r="4" ht="15">
      <c r="F4" s="55" t="s">
        <v>151</v>
      </c>
    </row>
    <row r="5" ht="15">
      <c r="F5" s="33" t="s">
        <v>147</v>
      </c>
    </row>
    <row r="6" ht="15">
      <c r="F6" s="33" t="s">
        <v>148</v>
      </c>
    </row>
    <row r="7" ht="15">
      <c r="F7" s="33" t="s">
        <v>149</v>
      </c>
    </row>
    <row r="8" ht="15">
      <c r="F8" s="33" t="s">
        <v>137</v>
      </c>
    </row>
    <row r="10" spans="1:7" s="3" customFormat="1" ht="15.75">
      <c r="A10" s="11"/>
      <c r="B10" s="12"/>
      <c r="C10" s="12"/>
      <c r="D10" s="12"/>
      <c r="E10" s="60" t="s">
        <v>102</v>
      </c>
      <c r="F10" s="60"/>
      <c r="G10" s="60"/>
    </row>
    <row r="11" spans="1:7" s="3" customFormat="1" ht="15.75">
      <c r="A11" s="11"/>
      <c r="B11" s="12"/>
      <c r="C11" s="12"/>
      <c r="D11" s="12"/>
      <c r="E11" s="13"/>
      <c r="F11" s="13"/>
      <c r="G11" s="33" t="s">
        <v>108</v>
      </c>
    </row>
    <row r="12" spans="1:7" s="3" customFormat="1" ht="15.75">
      <c r="A12" s="11"/>
      <c r="B12" s="12"/>
      <c r="C12" s="12"/>
      <c r="D12" s="12"/>
      <c r="E12" s="13"/>
      <c r="F12" s="13"/>
      <c r="G12" s="33" t="s">
        <v>136</v>
      </c>
    </row>
    <row r="13" spans="1:7" s="3" customFormat="1" ht="15.75">
      <c r="A13" s="11"/>
      <c r="B13" s="12"/>
      <c r="C13" s="12"/>
      <c r="D13" s="12"/>
      <c r="E13" s="13"/>
      <c r="F13" s="13"/>
      <c r="G13" s="33" t="s">
        <v>137</v>
      </c>
    </row>
    <row r="14" spans="1:7" s="3" customFormat="1" ht="15.75">
      <c r="A14" s="11"/>
      <c r="B14" s="12"/>
      <c r="C14" s="12"/>
      <c r="D14" s="12"/>
      <c r="E14" s="13"/>
      <c r="F14" s="34" t="s">
        <v>146</v>
      </c>
      <c r="G14" s="35"/>
    </row>
    <row r="15" spans="1:7" s="3" customFormat="1" ht="15.75">
      <c r="A15" s="14"/>
      <c r="B15" s="12"/>
      <c r="C15" s="12"/>
      <c r="D15" s="15"/>
      <c r="E15" s="12"/>
      <c r="F15" s="12"/>
      <c r="G15" s="12"/>
    </row>
    <row r="16" spans="1:7" s="3" customFormat="1" ht="54" customHeight="1">
      <c r="A16" s="61" t="s">
        <v>138</v>
      </c>
      <c r="B16" s="61"/>
      <c r="C16" s="61"/>
      <c r="D16" s="61"/>
      <c r="E16" s="61"/>
      <c r="F16" s="61"/>
      <c r="G16" s="12"/>
    </row>
    <row r="17" spans="1:7" s="3" customFormat="1" ht="15.75">
      <c r="A17" s="17"/>
      <c r="B17" s="16"/>
      <c r="C17" s="16"/>
      <c r="D17" s="16"/>
      <c r="E17" s="12"/>
      <c r="F17" s="12"/>
      <c r="G17" s="12"/>
    </row>
    <row r="18" spans="1:7" s="3" customFormat="1" ht="15.75">
      <c r="A18" s="14"/>
      <c r="B18" s="12"/>
      <c r="C18" s="12"/>
      <c r="D18" s="18" t="s">
        <v>23</v>
      </c>
      <c r="E18" s="12"/>
      <c r="F18" s="12"/>
      <c r="G18" s="12"/>
    </row>
    <row r="19" spans="1:7" ht="54" customHeight="1">
      <c r="A19" s="19" t="s">
        <v>24</v>
      </c>
      <c r="B19" s="19" t="s">
        <v>25</v>
      </c>
      <c r="C19" s="20" t="s">
        <v>26</v>
      </c>
      <c r="D19" s="21" t="s">
        <v>128</v>
      </c>
      <c r="E19" s="21" t="s">
        <v>132</v>
      </c>
      <c r="F19" s="21" t="s">
        <v>139</v>
      </c>
      <c r="G19" s="36"/>
    </row>
    <row r="20" spans="1:7" ht="15">
      <c r="A20" s="22"/>
      <c r="B20" s="23" t="s">
        <v>27</v>
      </c>
      <c r="C20" s="23" t="s">
        <v>28</v>
      </c>
      <c r="D20" s="23" t="s">
        <v>29</v>
      </c>
      <c r="E20" s="37"/>
      <c r="F20" s="37"/>
      <c r="G20" s="36"/>
    </row>
    <row r="21" spans="1:7" ht="15.75">
      <c r="A21" s="22" t="s">
        <v>27</v>
      </c>
      <c r="B21" s="24" t="s">
        <v>33</v>
      </c>
      <c r="C21" s="38" t="s">
        <v>34</v>
      </c>
      <c r="D21" s="39">
        <f>SUM(D22++D23+D24+D26+D27)+D28+D25</f>
        <v>38889</v>
      </c>
      <c r="E21" s="39">
        <f>SUM(E22++E23+E24+E26+E27)+E28+E25</f>
        <v>34143.4</v>
      </c>
      <c r="F21" s="39">
        <f>SUM(F22++F23+F24+F26+F27)+F28+F25</f>
        <v>34144.5</v>
      </c>
      <c r="G21" s="36"/>
    </row>
    <row r="22" spans="1:7" ht="45">
      <c r="A22" s="25" t="s">
        <v>28</v>
      </c>
      <c r="B22" s="26" t="s">
        <v>35</v>
      </c>
      <c r="C22" s="25" t="s">
        <v>36</v>
      </c>
      <c r="D22" s="56">
        <f>1141.1</f>
        <v>1141.1</v>
      </c>
      <c r="E22" s="40">
        <v>1074.5</v>
      </c>
      <c r="F22" s="40">
        <v>1074.5</v>
      </c>
      <c r="G22" s="36"/>
    </row>
    <row r="23" spans="1:7" ht="75">
      <c r="A23" s="25" t="s">
        <v>29</v>
      </c>
      <c r="B23" s="26" t="s">
        <v>37</v>
      </c>
      <c r="C23" s="25" t="s">
        <v>39</v>
      </c>
      <c r="D23" s="56">
        <f>2887.3+52+100</f>
        <v>3039.3</v>
      </c>
      <c r="E23" s="40">
        <v>2640</v>
      </c>
      <c r="F23" s="40">
        <v>2640</v>
      </c>
      <c r="G23" s="36"/>
    </row>
    <row r="24" spans="1:9" ht="81" customHeight="1">
      <c r="A24" s="25" t="s">
        <v>30</v>
      </c>
      <c r="B24" s="26" t="s">
        <v>5</v>
      </c>
      <c r="C24" s="25" t="s">
        <v>6</v>
      </c>
      <c r="D24" s="56">
        <f>24258.6+300+200+50+103.6</f>
        <v>24912.199999999997</v>
      </c>
      <c r="E24" s="40">
        <f>21517.5-0.1</f>
        <v>21517.4</v>
      </c>
      <c r="F24" s="40">
        <f>21517.5-0.1</f>
        <v>21517.4</v>
      </c>
      <c r="G24" s="36"/>
      <c r="I24" s="10"/>
    </row>
    <row r="25" spans="1:9" ht="21" customHeight="1">
      <c r="A25" s="25" t="s">
        <v>100</v>
      </c>
      <c r="B25" s="26" t="s">
        <v>141</v>
      </c>
      <c r="C25" s="25" t="s">
        <v>142</v>
      </c>
      <c r="D25" s="56">
        <f>26.7+65</f>
        <v>91.7</v>
      </c>
      <c r="E25" s="40">
        <v>1.8</v>
      </c>
      <c r="F25" s="40">
        <v>2.9</v>
      </c>
      <c r="G25" s="36"/>
      <c r="I25" s="10"/>
    </row>
    <row r="26" spans="1:7" ht="60">
      <c r="A26" s="25" t="s">
        <v>31</v>
      </c>
      <c r="B26" s="26" t="s">
        <v>48</v>
      </c>
      <c r="C26" s="25" t="s">
        <v>50</v>
      </c>
      <c r="D26" s="56">
        <f>6012.9</f>
        <v>6012.9</v>
      </c>
      <c r="E26" s="40">
        <f>5604.1</f>
        <v>5604.1</v>
      </c>
      <c r="F26" s="40">
        <f>5604.1</f>
        <v>5604.1</v>
      </c>
      <c r="G26" s="36"/>
    </row>
    <row r="27" spans="1:7" ht="15">
      <c r="A27" s="25" t="s">
        <v>32</v>
      </c>
      <c r="B27" s="26" t="s">
        <v>62</v>
      </c>
      <c r="C27" s="25" t="s">
        <v>85</v>
      </c>
      <c r="D27" s="56">
        <f>1810.2-12.1+1930.3-999.7-12+1.6-57.6-624-123.2</f>
        <v>1913.4999999999998</v>
      </c>
      <c r="E27" s="40">
        <f>4500-1500</f>
        <v>3000</v>
      </c>
      <c r="F27" s="40">
        <f>4500-1500</f>
        <v>3000</v>
      </c>
      <c r="G27" s="36"/>
    </row>
    <row r="28" spans="1:7" ht="15">
      <c r="A28" s="25" t="s">
        <v>107</v>
      </c>
      <c r="B28" s="26" t="s">
        <v>109</v>
      </c>
      <c r="C28" s="25" t="s">
        <v>110</v>
      </c>
      <c r="D28" s="56">
        <f>305.6+1422.7+50</f>
        <v>1778.3000000000002</v>
      </c>
      <c r="E28" s="40">
        <f>305.6</f>
        <v>305.6</v>
      </c>
      <c r="F28" s="40">
        <f>305.6</f>
        <v>305.6</v>
      </c>
      <c r="G28" s="36"/>
    </row>
    <row r="29" spans="1:7" ht="15.75">
      <c r="A29" s="25" t="s">
        <v>38</v>
      </c>
      <c r="B29" s="27" t="s">
        <v>111</v>
      </c>
      <c r="C29" s="41" t="s">
        <v>112</v>
      </c>
      <c r="D29" s="57">
        <f>D30</f>
        <v>2557.8</v>
      </c>
      <c r="E29" s="42">
        <f>E30</f>
        <v>2582.2999999999997</v>
      </c>
      <c r="F29" s="42">
        <f>F30</f>
        <v>2666.2999999999997</v>
      </c>
      <c r="G29" s="36"/>
    </row>
    <row r="30" spans="1:7" ht="30">
      <c r="A30" s="25" t="s">
        <v>94</v>
      </c>
      <c r="B30" s="26" t="s">
        <v>113</v>
      </c>
      <c r="C30" s="25" t="s">
        <v>114</v>
      </c>
      <c r="D30" s="56">
        <f>2557.8</f>
        <v>2557.8</v>
      </c>
      <c r="E30" s="40">
        <f>2557.7+0.1+24.5</f>
        <v>2582.2999999999997</v>
      </c>
      <c r="F30" s="40">
        <f>2557.7+0.1+24.5+84</f>
        <v>2666.2999999999997</v>
      </c>
      <c r="G30" s="36"/>
    </row>
    <row r="31" spans="1:7" ht="31.5">
      <c r="A31" s="25" t="s">
        <v>95</v>
      </c>
      <c r="B31" s="28" t="s">
        <v>96</v>
      </c>
      <c r="C31" s="43" t="s">
        <v>97</v>
      </c>
      <c r="D31" s="57">
        <f>D32+D33</f>
        <v>3071.8</v>
      </c>
      <c r="E31" s="42">
        <f>E32+E33</f>
        <v>1714.9</v>
      </c>
      <c r="F31" s="42">
        <f>F32+F33</f>
        <v>1713.9</v>
      </c>
      <c r="G31" s="36"/>
    </row>
    <row r="32" spans="1:7" ht="60">
      <c r="A32" s="25" t="s">
        <v>125</v>
      </c>
      <c r="B32" s="29" t="s">
        <v>98</v>
      </c>
      <c r="C32" s="44" t="s">
        <v>99</v>
      </c>
      <c r="D32" s="56">
        <f>2875.3</f>
        <v>2875.3</v>
      </c>
      <c r="E32" s="40">
        <f>1514.7+10</f>
        <v>1524.7</v>
      </c>
      <c r="F32" s="40">
        <f>1514.7+9</f>
        <v>1523.7</v>
      </c>
      <c r="G32" s="36"/>
    </row>
    <row r="33" spans="1:7" ht="15">
      <c r="A33" s="25" t="s">
        <v>103</v>
      </c>
      <c r="B33" s="51" t="s">
        <v>144</v>
      </c>
      <c r="C33" s="52" t="s">
        <v>143</v>
      </c>
      <c r="D33" s="58">
        <f>196.5</f>
        <v>196.5</v>
      </c>
      <c r="E33" s="53">
        <f>100+90.2</f>
        <v>190.2</v>
      </c>
      <c r="F33" s="53">
        <f>100+90.2</f>
        <v>190.2</v>
      </c>
      <c r="G33" s="36"/>
    </row>
    <row r="34" spans="1:7" ht="15.75">
      <c r="A34" s="25" t="s">
        <v>135</v>
      </c>
      <c r="B34" s="30" t="s">
        <v>21</v>
      </c>
      <c r="C34" s="45" t="s">
        <v>22</v>
      </c>
      <c r="D34" s="59">
        <f>SUM(D35:D37)</f>
        <v>58403.399999999994</v>
      </c>
      <c r="E34" s="46">
        <f>SUM(E35:E37)</f>
        <v>39780</v>
      </c>
      <c r="F34" s="46">
        <f>SUM(F35:F37)</f>
        <v>39812.5</v>
      </c>
      <c r="G34" s="36"/>
    </row>
    <row r="35" spans="1:7" ht="15">
      <c r="A35" s="25" t="s">
        <v>40</v>
      </c>
      <c r="B35" s="26" t="s">
        <v>15</v>
      </c>
      <c r="C35" s="25" t="s">
        <v>16</v>
      </c>
      <c r="D35" s="56">
        <f>8000+1900</f>
        <v>9900</v>
      </c>
      <c r="E35" s="40">
        <v>8000</v>
      </c>
      <c r="F35" s="40">
        <v>8000</v>
      </c>
      <c r="G35" s="36"/>
    </row>
    <row r="36" spans="1:7" ht="15">
      <c r="A36" s="25" t="s">
        <v>41</v>
      </c>
      <c r="B36" s="26" t="s">
        <v>115</v>
      </c>
      <c r="C36" s="25" t="s">
        <v>116</v>
      </c>
      <c r="D36" s="56">
        <f>42813.7</f>
        <v>42813.7</v>
      </c>
      <c r="E36" s="40">
        <f>34689.5-4500+138.2</f>
        <v>30327.7</v>
      </c>
      <c r="F36" s="40">
        <f>34689.5-4500+138.2+32.5</f>
        <v>30360.2</v>
      </c>
      <c r="G36" s="36"/>
    </row>
    <row r="37" spans="1:7" ht="30">
      <c r="A37" s="25" t="s">
        <v>42</v>
      </c>
      <c r="B37" s="31" t="s">
        <v>17</v>
      </c>
      <c r="C37" s="25" t="s">
        <v>18</v>
      </c>
      <c r="D37" s="56">
        <f>4437.4+702.3+550</f>
        <v>5689.7</v>
      </c>
      <c r="E37" s="40">
        <f>200+702.3+550</f>
        <v>1452.3</v>
      </c>
      <c r="F37" s="40">
        <f>200+702.3+550</f>
        <v>1452.3</v>
      </c>
      <c r="G37" s="36"/>
    </row>
    <row r="38" spans="1:7" ht="21" customHeight="1">
      <c r="A38" s="25" t="s">
        <v>43</v>
      </c>
      <c r="B38" s="27" t="s">
        <v>66</v>
      </c>
      <c r="C38" s="41" t="s">
        <v>67</v>
      </c>
      <c r="D38" s="57">
        <f>D40+D41+D42+D39</f>
        <v>145823.7</v>
      </c>
      <c r="E38" s="42">
        <f>SUM(E39:E42)</f>
        <v>77690.7</v>
      </c>
      <c r="F38" s="42">
        <f>SUM(F39:F42)</f>
        <v>77690.7</v>
      </c>
      <c r="G38" s="36"/>
    </row>
    <row r="39" spans="1:7" ht="21" customHeight="1">
      <c r="A39" s="25" t="s">
        <v>124</v>
      </c>
      <c r="B39" s="26" t="s">
        <v>130</v>
      </c>
      <c r="C39" s="25" t="s">
        <v>131</v>
      </c>
      <c r="D39" s="56">
        <f>1221+4134.1+105.8</f>
        <v>5460.900000000001</v>
      </c>
      <c r="E39" s="40">
        <f>1171</f>
        <v>1171</v>
      </c>
      <c r="F39" s="40">
        <f>1171</f>
        <v>1171</v>
      </c>
      <c r="G39" s="36"/>
    </row>
    <row r="40" spans="1:7" ht="15">
      <c r="A40" s="25" t="s">
        <v>44</v>
      </c>
      <c r="B40" s="26" t="s">
        <v>68</v>
      </c>
      <c r="C40" s="25" t="s">
        <v>69</v>
      </c>
      <c r="D40" s="56">
        <f>61725.7+20834.5</f>
        <v>82560.2</v>
      </c>
      <c r="E40" s="40">
        <f>52640.7</f>
        <v>52640.7</v>
      </c>
      <c r="F40" s="40">
        <f>52640.7</f>
        <v>52640.7</v>
      </c>
      <c r="G40" s="36"/>
    </row>
    <row r="41" spans="1:7" ht="15">
      <c r="A41" s="25" t="s">
        <v>45</v>
      </c>
      <c r="B41" s="26" t="s">
        <v>82</v>
      </c>
      <c r="C41" s="25" t="s">
        <v>83</v>
      </c>
      <c r="D41" s="56">
        <f>34136.9+10200</f>
        <v>44336.9</v>
      </c>
      <c r="E41" s="40">
        <f>30457.4-20257.4+1500</f>
        <v>11700</v>
      </c>
      <c r="F41" s="40">
        <f>30457.4-20257.4+1500</f>
        <v>11700</v>
      </c>
      <c r="G41" s="36"/>
    </row>
    <row r="42" spans="1:7" ht="30">
      <c r="A42" s="25" t="s">
        <v>46</v>
      </c>
      <c r="B42" s="26" t="s">
        <v>70</v>
      </c>
      <c r="C42" s="25" t="s">
        <v>71</v>
      </c>
      <c r="D42" s="56">
        <f>5239.2+8226.5</f>
        <v>13465.7</v>
      </c>
      <c r="E42" s="40">
        <f>4644.3+7534.7</f>
        <v>12179</v>
      </c>
      <c r="F42" s="40">
        <f>4644.3+7534.7</f>
        <v>12179</v>
      </c>
      <c r="G42" s="36"/>
    </row>
    <row r="43" spans="1:7" ht="15.75">
      <c r="A43" s="25" t="s">
        <v>47</v>
      </c>
      <c r="B43" s="27" t="s">
        <v>72</v>
      </c>
      <c r="C43" s="41" t="s">
        <v>73</v>
      </c>
      <c r="D43" s="57">
        <f>D44+D45+D47+D48+D46</f>
        <v>485554.29999999993</v>
      </c>
      <c r="E43" s="42">
        <f>E44+E45+E47+E48+E46</f>
        <v>446997.5</v>
      </c>
      <c r="F43" s="42">
        <f>F44+F45+F47+F48+F46</f>
        <v>446997.5</v>
      </c>
      <c r="G43" s="36"/>
    </row>
    <row r="44" spans="1:7" ht="15">
      <c r="A44" s="25" t="s">
        <v>49</v>
      </c>
      <c r="B44" s="26" t="s">
        <v>74</v>
      </c>
      <c r="C44" s="25" t="s">
        <v>75</v>
      </c>
      <c r="D44" s="56">
        <f>184593.7+1382.7</f>
        <v>185976.40000000002</v>
      </c>
      <c r="E44" s="40">
        <f>177214.1</f>
        <v>177214.1</v>
      </c>
      <c r="F44" s="40">
        <f>177214.1</f>
        <v>177214.1</v>
      </c>
      <c r="G44" s="36"/>
    </row>
    <row r="45" spans="1:7" ht="15">
      <c r="A45" s="25" t="s">
        <v>51</v>
      </c>
      <c r="B45" s="26" t="s">
        <v>76</v>
      </c>
      <c r="C45" s="25" t="s">
        <v>77</v>
      </c>
      <c r="D45" s="56">
        <f>209047.3+93.2+12.1+41.9-1.6+3434.3</f>
        <v>212627.19999999998</v>
      </c>
      <c r="E45" s="40">
        <f>190584.4+967.8</f>
        <v>191552.19999999998</v>
      </c>
      <c r="F45" s="40">
        <f>190584.4+967.8</f>
        <v>191552.19999999998</v>
      </c>
      <c r="G45" s="36"/>
    </row>
    <row r="46" spans="1:7" ht="15">
      <c r="A46" s="25" t="s">
        <v>52</v>
      </c>
      <c r="B46" s="26" t="s">
        <v>133</v>
      </c>
      <c r="C46" s="25" t="s">
        <v>134</v>
      </c>
      <c r="D46" s="56">
        <f>19811.1+26857.3</f>
        <v>46668.399999999994</v>
      </c>
      <c r="E46" s="40">
        <f>17918+11744.1+23666.1-11744.1</f>
        <v>41584.1</v>
      </c>
      <c r="F46" s="40">
        <f>17918+11744.1+23666.1-11744.1</f>
        <v>41584.1</v>
      </c>
      <c r="G46" s="36"/>
    </row>
    <row r="47" spans="1:7" ht="30">
      <c r="A47" s="25" t="s">
        <v>53</v>
      </c>
      <c r="B47" s="26" t="s">
        <v>78</v>
      </c>
      <c r="C47" s="25" t="s">
        <v>79</v>
      </c>
      <c r="D47" s="56">
        <f>9653.7+7267.7+21.7</f>
        <v>16943.100000000002</v>
      </c>
      <c r="E47" s="40">
        <f>8444.1+7109.6</f>
        <v>15553.7</v>
      </c>
      <c r="F47" s="40">
        <f>8444.1+7109.6</f>
        <v>15553.7</v>
      </c>
      <c r="G47" s="36"/>
    </row>
    <row r="48" spans="1:7" ht="15">
      <c r="A48" s="25" t="s">
        <v>54</v>
      </c>
      <c r="B48" s="26" t="s">
        <v>80</v>
      </c>
      <c r="C48" s="25" t="s">
        <v>81</v>
      </c>
      <c r="D48" s="56">
        <f>8734.1+14343.1+250+12</f>
        <v>23339.2</v>
      </c>
      <c r="E48" s="40">
        <f>8322.1+12771.3</f>
        <v>21093.4</v>
      </c>
      <c r="F48" s="40">
        <f>8322.1+12771.3</f>
        <v>21093.4</v>
      </c>
      <c r="G48" s="36"/>
    </row>
    <row r="49" spans="1:7" ht="15.75">
      <c r="A49" s="25" t="s">
        <v>55</v>
      </c>
      <c r="B49" s="27" t="s">
        <v>86</v>
      </c>
      <c r="C49" s="41" t="s">
        <v>0</v>
      </c>
      <c r="D49" s="57">
        <f>SUM(D50:D51)</f>
        <v>77380.9</v>
      </c>
      <c r="E49" s="42">
        <f>SUM(E50:E51)</f>
        <v>70284.8</v>
      </c>
      <c r="F49" s="42">
        <f>SUM(F50:F51)</f>
        <v>70284.8</v>
      </c>
      <c r="G49" s="36"/>
    </row>
    <row r="50" spans="1:7" ht="15">
      <c r="A50" s="25" t="s">
        <v>56</v>
      </c>
      <c r="B50" s="26" t="s">
        <v>1</v>
      </c>
      <c r="C50" s="25" t="s">
        <v>2</v>
      </c>
      <c r="D50" s="56">
        <f>55291.6-70</f>
        <v>55221.6</v>
      </c>
      <c r="E50" s="40">
        <f>49703.5+87.4</f>
        <v>49790.9</v>
      </c>
      <c r="F50" s="40">
        <f>49703.5+87.4</f>
        <v>49790.9</v>
      </c>
      <c r="G50" s="36"/>
    </row>
    <row r="51" spans="1:7" ht="30">
      <c r="A51" s="25" t="s">
        <v>84</v>
      </c>
      <c r="B51" s="26" t="s">
        <v>87</v>
      </c>
      <c r="C51" s="25" t="s">
        <v>101</v>
      </c>
      <c r="D51" s="56">
        <f>22089.3+70</f>
        <v>22159.3</v>
      </c>
      <c r="E51" s="40">
        <f>20493.9</f>
        <v>20493.9</v>
      </c>
      <c r="F51" s="40">
        <f>20493.9</f>
        <v>20493.9</v>
      </c>
      <c r="G51" s="36"/>
    </row>
    <row r="52" spans="1:7" ht="15.75">
      <c r="A52" s="25" t="s">
        <v>126</v>
      </c>
      <c r="B52" s="27" t="s">
        <v>88</v>
      </c>
      <c r="C52" s="41" t="s">
        <v>3</v>
      </c>
      <c r="D52" s="57">
        <f>D53</f>
        <v>565</v>
      </c>
      <c r="E52" s="42">
        <f>E53</f>
        <v>565</v>
      </c>
      <c r="F52" s="42">
        <f>F53</f>
        <v>565</v>
      </c>
      <c r="G52" s="36"/>
    </row>
    <row r="53" spans="1:7" ht="30">
      <c r="A53" s="25" t="s">
        <v>127</v>
      </c>
      <c r="B53" s="26" t="s">
        <v>105</v>
      </c>
      <c r="C53" s="25" t="s">
        <v>106</v>
      </c>
      <c r="D53" s="56">
        <f>565</f>
        <v>565</v>
      </c>
      <c r="E53" s="40">
        <f>565</f>
        <v>565</v>
      </c>
      <c r="F53" s="40">
        <f>565</f>
        <v>565</v>
      </c>
      <c r="G53" s="36"/>
    </row>
    <row r="54" spans="1:7" ht="15.75">
      <c r="A54" s="25" t="s">
        <v>104</v>
      </c>
      <c r="B54" s="27" t="s">
        <v>7</v>
      </c>
      <c r="C54" s="41" t="s">
        <v>8</v>
      </c>
      <c r="D54" s="57">
        <f>D55+D56+D57+D58+D59</f>
        <v>71057.9</v>
      </c>
      <c r="E54" s="42">
        <f>E55+E56+E57+E58+E59</f>
        <v>55107.7</v>
      </c>
      <c r="F54" s="42">
        <f>F55+F56+F57+F58+F59</f>
        <v>57966.2</v>
      </c>
      <c r="G54" s="36"/>
    </row>
    <row r="55" spans="1:7" ht="15">
      <c r="A55" s="25" t="s">
        <v>57</v>
      </c>
      <c r="B55" s="26" t="s">
        <v>9</v>
      </c>
      <c r="C55" s="25" t="s">
        <v>10</v>
      </c>
      <c r="D55" s="56">
        <f>864</f>
        <v>864</v>
      </c>
      <c r="E55" s="40">
        <f>720</f>
        <v>720</v>
      </c>
      <c r="F55" s="40">
        <f>720</f>
        <v>720</v>
      </c>
      <c r="G55" s="36"/>
    </row>
    <row r="56" spans="1:7" ht="15">
      <c r="A56" s="25" t="s">
        <v>58</v>
      </c>
      <c r="B56" s="26" t="s">
        <v>11</v>
      </c>
      <c r="C56" s="25" t="s">
        <v>12</v>
      </c>
      <c r="D56" s="56">
        <f>20935.6+6100.7</f>
        <v>27036.3</v>
      </c>
      <c r="E56" s="40">
        <f>20935.6</f>
        <v>20935.6</v>
      </c>
      <c r="F56" s="40">
        <f>20935.6</f>
        <v>20935.6</v>
      </c>
      <c r="G56" s="36"/>
    </row>
    <row r="57" spans="1:7" ht="15">
      <c r="A57" s="25" t="s">
        <v>59</v>
      </c>
      <c r="B57" s="26" t="s">
        <v>13</v>
      </c>
      <c r="C57" s="25" t="s">
        <v>14</v>
      </c>
      <c r="D57" s="56">
        <f>6840+49.1+10628+51.6</f>
        <v>17568.699999999997</v>
      </c>
      <c r="E57" s="40">
        <f>2300+36.4+10628</f>
        <v>12964.4</v>
      </c>
      <c r="F57" s="40">
        <f>2300+36.4+10628</f>
        <v>12964.4</v>
      </c>
      <c r="G57" s="36"/>
    </row>
    <row r="58" spans="1:7" ht="15">
      <c r="A58" s="25" t="s">
        <v>60</v>
      </c>
      <c r="B58" s="26" t="s">
        <v>65</v>
      </c>
      <c r="C58" s="25" t="s">
        <v>63</v>
      </c>
      <c r="D58" s="56">
        <f>10005+3816.4</f>
        <v>13821.4</v>
      </c>
      <c r="E58" s="40">
        <f>5717.2+3816.4</f>
        <v>9533.6</v>
      </c>
      <c r="F58" s="40">
        <f>5717.2+3816.4+2858.5</f>
        <v>12392.1</v>
      </c>
      <c r="G58" s="36"/>
    </row>
    <row r="59" spans="1:7" ht="30">
      <c r="A59" s="25" t="s">
        <v>61</v>
      </c>
      <c r="B59" s="26" t="s">
        <v>20</v>
      </c>
      <c r="C59" s="25" t="s">
        <v>64</v>
      </c>
      <c r="D59" s="56">
        <f>11767.5</f>
        <v>11767.5</v>
      </c>
      <c r="E59" s="40">
        <f>10954.1</f>
        <v>10954.1</v>
      </c>
      <c r="F59" s="40">
        <f>10954.1</f>
        <v>10954.1</v>
      </c>
      <c r="G59" s="36"/>
    </row>
    <row r="60" spans="1:7" ht="15.75">
      <c r="A60" s="25" t="s">
        <v>119</v>
      </c>
      <c r="B60" s="27" t="s">
        <v>4</v>
      </c>
      <c r="C60" s="41" t="s">
        <v>89</v>
      </c>
      <c r="D60" s="57">
        <f>SUM(D61:D63)</f>
        <v>30300</v>
      </c>
      <c r="E60" s="42">
        <f>SUM(E61:E63)</f>
        <v>15134.1</v>
      </c>
      <c r="F60" s="42">
        <f>SUM(F61:F63)</f>
        <v>15134.1</v>
      </c>
      <c r="G60" s="36"/>
    </row>
    <row r="61" spans="1:7" ht="15">
      <c r="A61" s="32" t="s">
        <v>120</v>
      </c>
      <c r="B61" s="26" t="s">
        <v>117</v>
      </c>
      <c r="C61" s="25" t="s">
        <v>118</v>
      </c>
      <c r="D61" s="56">
        <f>14290.9+7.6+1792.6+624+50</f>
        <v>16765.1</v>
      </c>
      <c r="E61" s="40">
        <f>690.1+11744.1</f>
        <v>12434.2</v>
      </c>
      <c r="F61" s="40">
        <f>690.1+11744.1</f>
        <v>12434.2</v>
      </c>
      <c r="G61" s="36"/>
    </row>
    <row r="62" spans="1:7" ht="15">
      <c r="A62" s="22" t="s">
        <v>121</v>
      </c>
      <c r="B62" s="26" t="s">
        <v>90</v>
      </c>
      <c r="C62" s="25" t="s">
        <v>91</v>
      </c>
      <c r="D62" s="56">
        <f>8139.2+3555.8+73.2</f>
        <v>11768.2</v>
      </c>
      <c r="E62" s="40">
        <f>1009+11744.1-11744.1</f>
        <v>1009</v>
      </c>
      <c r="F62" s="40">
        <f>1009+11744.1-11744.1</f>
        <v>1009</v>
      </c>
      <c r="G62" s="36"/>
    </row>
    <row r="63" spans="1:7" ht="30">
      <c r="A63" s="22" t="s">
        <v>129</v>
      </c>
      <c r="B63" s="26" t="s">
        <v>92</v>
      </c>
      <c r="C63" s="25" t="s">
        <v>93</v>
      </c>
      <c r="D63" s="56">
        <f>1766.7</f>
        <v>1766.7</v>
      </c>
      <c r="E63" s="40">
        <f>1690.9</f>
        <v>1690.9</v>
      </c>
      <c r="F63" s="40">
        <f>1690.9</f>
        <v>1690.9</v>
      </c>
      <c r="G63" s="36"/>
    </row>
    <row r="64" spans="1:7" ht="15">
      <c r="A64" s="22" t="s">
        <v>140</v>
      </c>
      <c r="B64" s="29" t="s">
        <v>122</v>
      </c>
      <c r="C64" s="47" t="s">
        <v>123</v>
      </c>
      <c r="D64" s="40"/>
      <c r="E64" s="48">
        <f>37117.2-16602</f>
        <v>20515.199999999997</v>
      </c>
      <c r="F64" s="40">
        <f>46346.2-12836</f>
        <v>33510.2</v>
      </c>
      <c r="G64" s="36"/>
    </row>
    <row r="65" spans="1:7" ht="18.75" customHeight="1">
      <c r="A65" s="22" t="s">
        <v>145</v>
      </c>
      <c r="B65" s="49" t="s">
        <v>19</v>
      </c>
      <c r="C65" s="50"/>
      <c r="D65" s="42">
        <f>D54+D52+D49+D43+D38+D34+D21+D60+D31+D29</f>
        <v>913603.7999999999</v>
      </c>
      <c r="E65" s="42">
        <f>E54+E52+E49+E43+E38+E34+E21+E60+E31+E29+E64</f>
        <v>764515.6</v>
      </c>
      <c r="F65" s="42">
        <f>F54+F52+F49+F43+F38+F34+F21+F60+F31+F29+F64</f>
        <v>780485.7</v>
      </c>
      <c r="G65" s="36"/>
    </row>
    <row r="66" spans="1:4" ht="12.75">
      <c r="A66" s="8"/>
      <c r="B66" s="6"/>
      <c r="C66" s="5"/>
      <c r="D66" s="7"/>
    </row>
    <row r="67" spans="1:6" ht="12.75">
      <c r="A67" s="5"/>
      <c r="B67" s="6"/>
      <c r="C67" s="5"/>
      <c r="D67" s="10"/>
      <c r="E67" s="10"/>
      <c r="F67" s="10"/>
    </row>
    <row r="68" spans="1:4" ht="12.75">
      <c r="A68" s="5"/>
      <c r="B68" s="6"/>
      <c r="C68" s="5"/>
      <c r="D68" s="7"/>
    </row>
    <row r="69" spans="1:6" ht="12.75">
      <c r="A69" s="5"/>
      <c r="B69" s="6"/>
      <c r="C69" s="5"/>
      <c r="D69" s="9"/>
      <c r="E69" s="9"/>
      <c r="F69" s="9"/>
    </row>
    <row r="70" spans="1:4" ht="12.75">
      <c r="A70" s="5"/>
      <c r="B70" s="6"/>
      <c r="C70" s="5"/>
      <c r="D70" s="7"/>
    </row>
    <row r="71" spans="1:4" ht="12.75">
      <c r="A71" s="5"/>
      <c r="B71" s="6"/>
      <c r="C71" s="5"/>
      <c r="D71" s="7"/>
    </row>
    <row r="72" spans="1:4" ht="12.75">
      <c r="A72" s="5"/>
      <c r="B72" s="6"/>
      <c r="C72" s="5"/>
      <c r="D72" s="7"/>
    </row>
    <row r="73" spans="1:4" ht="12.75">
      <c r="A73" s="5"/>
      <c r="B73" s="6"/>
      <c r="C73" s="5"/>
      <c r="D73" s="7"/>
    </row>
    <row r="74" spans="1:4" ht="12.75">
      <c r="A74" s="5"/>
      <c r="B74" s="6"/>
      <c r="C74" s="5"/>
      <c r="D74" s="7"/>
    </row>
    <row r="75" spans="1:4" ht="12.75">
      <c r="A75" s="5"/>
      <c r="B75" s="6"/>
      <c r="C75" s="5"/>
      <c r="D75" s="7"/>
    </row>
    <row r="76" spans="1:4" ht="12.75">
      <c r="A76" s="5"/>
      <c r="B76" s="6"/>
      <c r="C76" s="5"/>
      <c r="D76" s="7"/>
    </row>
    <row r="77" spans="1:4" ht="12.75">
      <c r="A77" s="5"/>
      <c r="B77" s="6"/>
      <c r="C77" s="5"/>
      <c r="D77" s="7"/>
    </row>
    <row r="78" spans="1:4" ht="12.75">
      <c r="A78" s="5"/>
      <c r="B78" s="6"/>
      <c r="C78" s="5"/>
      <c r="D78" s="7"/>
    </row>
    <row r="79" spans="1:4" ht="12.75">
      <c r="A79" s="5"/>
      <c r="B79" s="6"/>
      <c r="C79" s="5"/>
      <c r="D79" s="7"/>
    </row>
    <row r="80" spans="1:4" ht="12.75">
      <c r="A80" s="5"/>
      <c r="B80" s="6"/>
      <c r="C80" s="5"/>
      <c r="D80" s="7"/>
    </row>
    <row r="81" spans="1:4" ht="12.75">
      <c r="A81" s="5"/>
      <c r="B81" s="6"/>
      <c r="C81" s="5"/>
      <c r="D81" s="7"/>
    </row>
    <row r="82" spans="1:4" ht="12.75">
      <c r="A82" s="5"/>
      <c r="B82" s="6"/>
      <c r="C82" s="5"/>
      <c r="D82" s="7"/>
    </row>
    <row r="83" spans="1:4" ht="12.75">
      <c r="A83" s="5"/>
      <c r="B83" s="6"/>
      <c r="C83" s="5"/>
      <c r="D83" s="7"/>
    </row>
    <row r="84" spans="1:4" ht="12.75">
      <c r="A84" s="5"/>
      <c r="B84" s="6"/>
      <c r="C84" s="5"/>
      <c r="D84" s="7"/>
    </row>
    <row r="85" spans="1:4" ht="12.75">
      <c r="A85" s="5"/>
      <c r="B85" s="6"/>
      <c r="C85" s="5"/>
      <c r="D85" s="7"/>
    </row>
    <row r="86" spans="1:4" ht="12.75">
      <c r="A86" s="5"/>
      <c r="B86" s="6"/>
      <c r="C86" s="5"/>
      <c r="D86" s="7"/>
    </row>
    <row r="87" spans="1:4" ht="12.75">
      <c r="A87" s="5"/>
      <c r="B87" s="6"/>
      <c r="C87" s="5"/>
      <c r="D87" s="7"/>
    </row>
    <row r="88" spans="1:4" ht="12.75">
      <c r="A88" s="5"/>
      <c r="B88" s="6"/>
      <c r="C88" s="5"/>
      <c r="D88" s="7"/>
    </row>
    <row r="89" spans="1:4" ht="12.75">
      <c r="A89" s="5"/>
      <c r="B89" s="6"/>
      <c r="C89" s="5"/>
      <c r="D89" s="7"/>
    </row>
    <row r="90" spans="1:4" ht="12.75">
      <c r="A90" s="5"/>
      <c r="B90" s="6"/>
      <c r="C90" s="5"/>
      <c r="D90" s="7"/>
    </row>
    <row r="91" spans="1:4" ht="12.75">
      <c r="A91" s="5"/>
      <c r="B91" s="6"/>
      <c r="C91" s="5"/>
      <c r="D91" s="7"/>
    </row>
    <row r="92" spans="1:4" ht="12.75">
      <c r="A92" s="5"/>
      <c r="B92" s="6"/>
      <c r="C92" s="5"/>
      <c r="D92" s="7"/>
    </row>
    <row r="93" spans="1:4" ht="12.75">
      <c r="A93" s="5"/>
      <c r="B93" s="6"/>
      <c r="C93" s="5"/>
      <c r="D93" s="7"/>
    </row>
    <row r="94" spans="1:4" ht="12.75">
      <c r="A94" s="5"/>
      <c r="B94" s="6"/>
      <c r="C94" s="5"/>
      <c r="D94" s="7"/>
    </row>
    <row r="95" spans="1:4" ht="12.75">
      <c r="A95" s="5"/>
      <c r="B95" s="6"/>
      <c r="C95" s="5"/>
      <c r="D95" s="7"/>
    </row>
    <row r="96" spans="1:4" ht="12.75">
      <c r="A96" s="5"/>
      <c r="B96" s="6"/>
      <c r="C96" s="5"/>
      <c r="D96" s="7"/>
    </row>
    <row r="97" spans="1:4" ht="12.75">
      <c r="A97" s="5"/>
      <c r="B97" s="6"/>
      <c r="C97" s="5"/>
      <c r="D97" s="7"/>
    </row>
    <row r="98" spans="1:4" ht="12.75">
      <c r="A98" s="5"/>
      <c r="B98" s="6"/>
      <c r="C98" s="5"/>
      <c r="D98" s="7"/>
    </row>
    <row r="99" spans="1:4" ht="12.75">
      <c r="A99" s="5"/>
      <c r="B99" s="6"/>
      <c r="C99" s="5"/>
      <c r="D99" s="7"/>
    </row>
    <row r="100" spans="1:4" ht="12.75">
      <c r="A100" s="5"/>
      <c r="B100" s="6"/>
      <c r="C100" s="5"/>
      <c r="D100" s="7"/>
    </row>
    <row r="101" spans="1:4" ht="12.75">
      <c r="A101" s="5"/>
      <c r="B101" s="6"/>
      <c r="C101" s="5"/>
      <c r="D101" s="7"/>
    </row>
    <row r="102" spans="1:4" ht="12.75">
      <c r="A102" s="5"/>
      <c r="B102" s="6"/>
      <c r="C102" s="5"/>
      <c r="D102" s="7"/>
    </row>
    <row r="103" spans="1:4" ht="12.75">
      <c r="A103" s="5"/>
      <c r="B103" s="6"/>
      <c r="C103" s="5"/>
      <c r="D103" s="7"/>
    </row>
    <row r="104" spans="1:4" ht="12.75">
      <c r="A104" s="5"/>
      <c r="B104" s="6"/>
      <c r="C104" s="5"/>
      <c r="D104" s="7"/>
    </row>
    <row r="105" spans="1:4" ht="12.75">
      <c r="A105" s="5"/>
      <c r="B105" s="6"/>
      <c r="C105" s="5"/>
      <c r="D105" s="7"/>
    </row>
    <row r="106" spans="1:4" ht="12.75">
      <c r="A106" s="5"/>
      <c r="B106" s="6"/>
      <c r="C106" s="5"/>
      <c r="D106" s="7"/>
    </row>
    <row r="107" spans="1:4" ht="12.75">
      <c r="A107" s="5"/>
      <c r="B107" s="6"/>
      <c r="C107" s="5"/>
      <c r="D107" s="7"/>
    </row>
    <row r="108" spans="1:4" ht="12.75">
      <c r="A108" s="5"/>
      <c r="B108" s="6"/>
      <c r="C108" s="5"/>
      <c r="D108" s="7"/>
    </row>
    <row r="109" spans="1:4" ht="12.75">
      <c r="A109" s="5"/>
      <c r="B109" s="6"/>
      <c r="C109" s="5"/>
      <c r="D109" s="7"/>
    </row>
    <row r="110" spans="1:4" ht="12.75">
      <c r="A110" s="5"/>
      <c r="B110" s="6"/>
      <c r="C110" s="5"/>
      <c r="D110" s="7"/>
    </row>
    <row r="111" spans="1:4" ht="12.75">
      <c r="A111" s="5"/>
      <c r="B111" s="6"/>
      <c r="C111" s="5"/>
      <c r="D111" s="7"/>
    </row>
    <row r="112" spans="1:4" ht="12.75">
      <c r="A112" s="5"/>
      <c r="B112" s="6"/>
      <c r="C112" s="5"/>
      <c r="D112" s="7"/>
    </row>
    <row r="113" spans="1:4" ht="12.75">
      <c r="A113" s="5"/>
      <c r="B113" s="6"/>
      <c r="C113" s="5"/>
      <c r="D113" s="7"/>
    </row>
    <row r="114" spans="1:4" ht="12.75">
      <c r="A114" s="5"/>
      <c r="B114" s="6"/>
      <c r="C114" s="5"/>
      <c r="D114" s="7"/>
    </row>
    <row r="115" spans="1:4" ht="12.75">
      <c r="A115" s="5"/>
      <c r="B115" s="6"/>
      <c r="C115" s="5"/>
      <c r="D115" s="7"/>
    </row>
    <row r="116" spans="1:4" ht="12.75">
      <c r="A116" s="5"/>
      <c r="B116" s="6"/>
      <c r="C116" s="5"/>
      <c r="D116" s="7"/>
    </row>
    <row r="117" spans="1:4" ht="12.75">
      <c r="A117" s="5"/>
      <c r="B117" s="6"/>
      <c r="C117" s="5"/>
      <c r="D117" s="7"/>
    </row>
    <row r="118" spans="1:4" ht="12.75">
      <c r="A118" s="5"/>
      <c r="B118" s="6"/>
      <c r="C118" s="5"/>
      <c r="D118" s="7"/>
    </row>
    <row r="119" spans="1:4" ht="12.75">
      <c r="A119" s="5"/>
      <c r="B119" s="6"/>
      <c r="C119" s="5"/>
      <c r="D119" s="7"/>
    </row>
    <row r="120" spans="1:4" ht="12.75">
      <c r="A120" s="5"/>
      <c r="B120" s="6"/>
      <c r="C120" s="5"/>
      <c r="D120" s="7"/>
    </row>
    <row r="121" spans="1:4" ht="12.75">
      <c r="A121" s="5"/>
      <c r="B121" s="6"/>
      <c r="C121" s="5"/>
      <c r="D121" s="7"/>
    </row>
    <row r="122" spans="1:4" ht="12.75">
      <c r="A122" s="5"/>
      <c r="B122" s="6"/>
      <c r="C122" s="5"/>
      <c r="D122" s="7"/>
    </row>
    <row r="123" spans="1:4" ht="12.75">
      <c r="A123" s="5"/>
      <c r="B123" s="6"/>
      <c r="C123" s="5"/>
      <c r="D123" s="7"/>
    </row>
    <row r="124" spans="1:4" ht="12.75">
      <c r="A124" s="5"/>
      <c r="B124" s="6"/>
      <c r="C124" s="5"/>
      <c r="D124" s="7"/>
    </row>
    <row r="125" spans="1:4" ht="12.75">
      <c r="A125" s="5"/>
      <c r="B125" s="6"/>
      <c r="C125" s="5"/>
      <c r="D125" s="7"/>
    </row>
    <row r="126" spans="1:4" ht="12.75">
      <c r="A126" s="5"/>
      <c r="B126" s="6"/>
      <c r="C126" s="5"/>
      <c r="D126" s="7"/>
    </row>
    <row r="127" spans="1:4" ht="12.75">
      <c r="A127" s="5"/>
      <c r="B127" s="6"/>
      <c r="C127" s="5"/>
      <c r="D127" s="7"/>
    </row>
    <row r="128" spans="1:4" ht="12.75">
      <c r="A128" s="5"/>
      <c r="B128" s="6"/>
      <c r="C128" s="5"/>
      <c r="D128" s="7"/>
    </row>
    <row r="129" spans="1:4" ht="12.75">
      <c r="A129" s="5"/>
      <c r="B129" s="6"/>
      <c r="C129" s="5"/>
      <c r="D129" s="7"/>
    </row>
    <row r="130" spans="1:4" ht="12.75">
      <c r="A130" s="5"/>
      <c r="B130" s="6"/>
      <c r="C130" s="5"/>
      <c r="D130" s="7"/>
    </row>
    <row r="131" spans="1:4" ht="12.75">
      <c r="A131" s="5"/>
      <c r="B131" s="6"/>
      <c r="C131" s="5"/>
      <c r="D131" s="7"/>
    </row>
    <row r="132" spans="1:4" ht="12.75">
      <c r="A132" s="5"/>
      <c r="B132" s="6"/>
      <c r="C132" s="5"/>
      <c r="D132" s="7"/>
    </row>
    <row r="133" spans="1:4" ht="12.75">
      <c r="A133" s="5"/>
      <c r="B133" s="6"/>
      <c r="C133" s="5"/>
      <c r="D133" s="7"/>
    </row>
    <row r="134" spans="1:4" ht="12.75">
      <c r="A134" s="5"/>
      <c r="B134" s="6"/>
      <c r="C134" s="5"/>
      <c r="D134" s="7"/>
    </row>
    <row r="135" spans="1:4" ht="12.75">
      <c r="A135" s="5"/>
      <c r="B135" s="6"/>
      <c r="C135" s="5"/>
      <c r="D135" s="7"/>
    </row>
    <row r="136" spans="1:4" ht="12.75">
      <c r="A136" s="5"/>
      <c r="B136" s="6"/>
      <c r="C136" s="5"/>
      <c r="D136" s="7"/>
    </row>
    <row r="137" spans="1:4" ht="12.75">
      <c r="A137" s="5"/>
      <c r="B137" s="6"/>
      <c r="C137" s="5"/>
      <c r="D137" s="7"/>
    </row>
    <row r="138" spans="1:4" ht="12.75">
      <c r="A138" s="5"/>
      <c r="B138" s="6"/>
      <c r="C138" s="5"/>
      <c r="D138" s="7"/>
    </row>
    <row r="139" spans="1:4" ht="12.75">
      <c r="A139" s="5"/>
      <c r="B139" s="6"/>
      <c r="C139" s="5"/>
      <c r="D139" s="7"/>
    </row>
    <row r="140" spans="1:4" ht="12.75">
      <c r="A140" s="5"/>
      <c r="B140" s="6"/>
      <c r="C140" s="5"/>
      <c r="D140" s="7"/>
    </row>
    <row r="141" spans="1:4" ht="12.75">
      <c r="A141" s="5"/>
      <c r="B141" s="6"/>
      <c r="C141" s="5"/>
      <c r="D141" s="7"/>
    </row>
    <row r="142" spans="1:4" ht="12.75">
      <c r="A142" s="5"/>
      <c r="B142" s="6"/>
      <c r="C142" s="5"/>
      <c r="D142" s="7"/>
    </row>
    <row r="143" spans="1:4" ht="12.75">
      <c r="A143" s="5"/>
      <c r="B143" s="6"/>
      <c r="C143" s="5"/>
      <c r="D143" s="7"/>
    </row>
    <row r="144" spans="1:4" ht="12.75">
      <c r="A144" s="5"/>
      <c r="B144" s="6"/>
      <c r="C144" s="5"/>
      <c r="D144" s="7"/>
    </row>
    <row r="145" spans="1:4" ht="12.75">
      <c r="A145" s="5"/>
      <c r="B145" s="6"/>
      <c r="C145" s="5"/>
      <c r="D145" s="7"/>
    </row>
    <row r="146" spans="1:4" ht="12.75">
      <c r="A146" s="5"/>
      <c r="B146" s="6"/>
      <c r="C146" s="5"/>
      <c r="D146" s="7"/>
    </row>
    <row r="147" spans="1:4" ht="12.75">
      <c r="A147" s="5"/>
      <c r="B147" s="6"/>
      <c r="C147" s="5"/>
      <c r="D147" s="7"/>
    </row>
    <row r="148" spans="1:4" ht="12.75">
      <c r="A148" s="5"/>
      <c r="B148" s="6"/>
      <c r="C148" s="5"/>
      <c r="D148" s="7"/>
    </row>
    <row r="149" spans="1:4" ht="12.75">
      <c r="A149" s="5"/>
      <c r="B149" s="6"/>
      <c r="C149" s="5"/>
      <c r="D149" s="7"/>
    </row>
    <row r="150" spans="1:4" ht="12.75">
      <c r="A150" s="5"/>
      <c r="B150" s="6"/>
      <c r="C150" s="5"/>
      <c r="D150" s="7"/>
    </row>
    <row r="151" spans="1:4" ht="12.75">
      <c r="A151" s="5"/>
      <c r="B151" s="6"/>
      <c r="C151" s="5"/>
      <c r="D151" s="7"/>
    </row>
    <row r="152" spans="1:4" ht="12.75">
      <c r="A152" s="5"/>
      <c r="B152" s="6"/>
      <c r="C152" s="5"/>
      <c r="D152" s="7"/>
    </row>
    <row r="153" spans="1:4" ht="12.75">
      <c r="A153" s="5"/>
      <c r="B153" s="6"/>
      <c r="C153" s="5"/>
      <c r="D153" s="7"/>
    </row>
    <row r="154" spans="1:4" ht="12.75">
      <c r="A154" s="5"/>
      <c r="B154" s="6"/>
      <c r="C154" s="5"/>
      <c r="D154" s="7"/>
    </row>
    <row r="155" spans="1:4" ht="12.75">
      <c r="A155" s="5"/>
      <c r="B155" s="6"/>
      <c r="C155" s="5"/>
      <c r="D155" s="7"/>
    </row>
    <row r="156" spans="1:4" ht="12.75">
      <c r="A156" s="5"/>
      <c r="B156" s="6"/>
      <c r="C156" s="5"/>
      <c r="D156" s="7"/>
    </row>
    <row r="157" spans="1:4" ht="12.75">
      <c r="A157" s="5"/>
      <c r="B157" s="6"/>
      <c r="C157" s="5"/>
      <c r="D157" s="7"/>
    </row>
    <row r="158" spans="1:4" ht="12.75">
      <c r="A158" s="5"/>
      <c r="B158" s="6"/>
      <c r="C158" s="5"/>
      <c r="D158" s="7"/>
    </row>
    <row r="159" spans="1:4" ht="12.75">
      <c r="A159" s="5"/>
      <c r="B159" s="6"/>
      <c r="C159" s="5"/>
      <c r="D159" s="7"/>
    </row>
    <row r="160" spans="1:4" ht="12.75">
      <c r="A160" s="5"/>
      <c r="B160" s="6"/>
      <c r="C160" s="5"/>
      <c r="D160" s="7"/>
    </row>
    <row r="161" spans="1:4" ht="12.75">
      <c r="A161" s="5"/>
      <c r="B161" s="6"/>
      <c r="C161" s="5"/>
      <c r="D161" s="7"/>
    </row>
    <row r="162" spans="1:4" ht="12.75">
      <c r="A162" s="5"/>
      <c r="B162" s="6"/>
      <c r="C162" s="5"/>
      <c r="D162" s="7"/>
    </row>
    <row r="163" spans="1:4" ht="12.75">
      <c r="A163" s="5"/>
      <c r="B163" s="6"/>
      <c r="C163" s="5"/>
      <c r="D163" s="7"/>
    </row>
    <row r="164" spans="1:4" ht="12.75">
      <c r="A164" s="5"/>
      <c r="B164" s="6"/>
      <c r="C164" s="5"/>
      <c r="D164" s="7"/>
    </row>
    <row r="165" spans="1:4" ht="12.75">
      <c r="A165" s="5"/>
      <c r="B165" s="6"/>
      <c r="C165" s="5"/>
      <c r="D165" s="7"/>
    </row>
    <row r="166" spans="1:4" ht="12.75">
      <c r="A166" s="5"/>
      <c r="B166" s="6"/>
      <c r="C166" s="5"/>
      <c r="D166" s="7"/>
    </row>
    <row r="167" spans="1:4" ht="12.75">
      <c r="A167" s="5"/>
      <c r="B167" s="6"/>
      <c r="C167" s="5"/>
      <c r="D167" s="7"/>
    </row>
    <row r="168" spans="1:4" ht="12.75">
      <c r="A168" s="5"/>
      <c r="B168" s="6"/>
      <c r="C168" s="5"/>
      <c r="D168" s="7"/>
    </row>
    <row r="169" spans="1:4" ht="12.75">
      <c r="A169" s="5"/>
      <c r="B169" s="6"/>
      <c r="C169" s="5"/>
      <c r="D169" s="7"/>
    </row>
    <row r="170" spans="1:4" ht="12.75">
      <c r="A170" s="5"/>
      <c r="B170" s="6"/>
      <c r="C170" s="5"/>
      <c r="D170" s="7"/>
    </row>
    <row r="171" spans="1:4" ht="12.75">
      <c r="A171" s="5"/>
      <c r="B171" s="6"/>
      <c r="C171" s="5"/>
      <c r="D171" s="7"/>
    </row>
    <row r="172" spans="1:4" ht="12.75">
      <c r="A172" s="5"/>
      <c r="B172" s="6"/>
      <c r="C172" s="5"/>
      <c r="D172" s="7"/>
    </row>
    <row r="173" spans="1:4" ht="12.75">
      <c r="A173" s="5"/>
      <c r="B173" s="6"/>
      <c r="C173" s="5"/>
      <c r="D173" s="7"/>
    </row>
    <row r="174" spans="1:4" ht="12.75">
      <c r="A174" s="5"/>
      <c r="B174" s="6"/>
      <c r="C174" s="5"/>
      <c r="D174" s="7"/>
    </row>
    <row r="175" spans="1:4" ht="12.75">
      <c r="A175" s="5"/>
      <c r="B175" s="6"/>
      <c r="C175" s="5"/>
      <c r="D175" s="7"/>
    </row>
    <row r="176" spans="1:4" ht="12.75">
      <c r="A176" s="5"/>
      <c r="B176" s="6"/>
      <c r="C176" s="5"/>
      <c r="D176" s="7"/>
    </row>
    <row r="177" spans="1:4" ht="12.75">
      <c r="A177" s="5"/>
      <c r="B177" s="6"/>
      <c r="C177" s="5"/>
      <c r="D177" s="7"/>
    </row>
    <row r="178" spans="1:4" ht="12.75">
      <c r="A178" s="5"/>
      <c r="B178" s="6"/>
      <c r="C178" s="5"/>
      <c r="D178" s="7"/>
    </row>
    <row r="179" spans="1:4" ht="12.75">
      <c r="A179" s="5"/>
      <c r="B179" s="6"/>
      <c r="C179" s="5"/>
      <c r="D179" s="7"/>
    </row>
    <row r="180" spans="1:4" ht="12.75">
      <c r="A180" s="5"/>
      <c r="B180" s="6"/>
      <c r="C180" s="5"/>
      <c r="D180" s="7"/>
    </row>
    <row r="181" spans="1:4" ht="12.75">
      <c r="A181" s="5"/>
      <c r="B181" s="6"/>
      <c r="C181" s="5"/>
      <c r="D181" s="7"/>
    </row>
    <row r="182" spans="1:4" ht="12.75">
      <c r="A182" s="5"/>
      <c r="B182" s="6"/>
      <c r="C182" s="5"/>
      <c r="D182" s="7"/>
    </row>
    <row r="183" spans="1:4" ht="12.75">
      <c r="A183" s="5"/>
      <c r="B183" s="6"/>
      <c r="C183" s="5"/>
      <c r="D183" s="7"/>
    </row>
    <row r="184" spans="1:4" ht="12.75">
      <c r="A184" s="5"/>
      <c r="B184" s="6"/>
      <c r="C184" s="5"/>
      <c r="D184" s="7"/>
    </row>
    <row r="185" spans="1:4" ht="12.75">
      <c r="A185" s="5"/>
      <c r="B185" s="6"/>
      <c r="C185" s="5"/>
      <c r="D185" s="7"/>
    </row>
    <row r="186" spans="1:4" ht="12.75">
      <c r="A186" s="5"/>
      <c r="B186" s="6"/>
      <c r="C186" s="5"/>
      <c r="D186" s="7"/>
    </row>
    <row r="187" spans="1:4" ht="12.75">
      <c r="A187" s="5"/>
      <c r="B187" s="6"/>
      <c r="C187" s="5"/>
      <c r="D187" s="7"/>
    </row>
    <row r="188" spans="1:4" ht="12.75">
      <c r="A188" s="5"/>
      <c r="B188" s="6"/>
      <c r="C188" s="5"/>
      <c r="D188" s="7"/>
    </row>
    <row r="189" spans="1:4" ht="12.75">
      <c r="A189" s="5"/>
      <c r="B189" s="6"/>
      <c r="C189" s="5"/>
      <c r="D189" s="7"/>
    </row>
    <row r="190" spans="1:4" ht="12.75">
      <c r="A190" s="5"/>
      <c r="B190" s="6"/>
      <c r="C190" s="5"/>
      <c r="D190" s="7"/>
    </row>
    <row r="191" spans="1:4" ht="12.75">
      <c r="A191" s="5"/>
      <c r="B191" s="6"/>
      <c r="C191" s="5"/>
      <c r="D191" s="7"/>
    </row>
    <row r="192" spans="1:4" ht="12.75">
      <c r="A192" s="5"/>
      <c r="B192" s="6"/>
      <c r="C192" s="5"/>
      <c r="D192" s="7"/>
    </row>
    <row r="193" spans="1:4" ht="12.75">
      <c r="A193" s="5"/>
      <c r="B193" s="6"/>
      <c r="C193" s="5"/>
      <c r="D193" s="7"/>
    </row>
    <row r="194" spans="1:4" ht="12.75">
      <c r="A194" s="5"/>
      <c r="B194" s="6"/>
      <c r="C194" s="5"/>
      <c r="D194" s="7"/>
    </row>
    <row r="195" spans="1:4" ht="12.75">
      <c r="A195" s="5"/>
      <c r="B195" s="6"/>
      <c r="C195" s="5"/>
      <c r="D195" s="7"/>
    </row>
    <row r="196" spans="1:4" ht="12.75">
      <c r="A196" s="5"/>
      <c r="B196" s="6"/>
      <c r="C196" s="5"/>
      <c r="D196" s="7"/>
    </row>
    <row r="197" spans="1:4" ht="12.75">
      <c r="A197" s="5"/>
      <c r="B197" s="6"/>
      <c r="C197" s="5"/>
      <c r="D197" s="7"/>
    </row>
    <row r="198" spans="1:4" ht="12.75">
      <c r="A198" s="5"/>
      <c r="B198" s="6"/>
      <c r="C198" s="5"/>
      <c r="D198" s="7"/>
    </row>
    <row r="199" spans="1:4" ht="12.75">
      <c r="A199" s="5"/>
      <c r="B199" s="6"/>
      <c r="C199" s="5"/>
      <c r="D199" s="7"/>
    </row>
    <row r="200" spans="1:4" ht="12.75">
      <c r="A200" s="5"/>
      <c r="B200" s="6"/>
      <c r="C200" s="5"/>
      <c r="D200" s="7"/>
    </row>
    <row r="201" spans="1:4" ht="12.75">
      <c r="A201" s="5"/>
      <c r="B201" s="6"/>
      <c r="C201" s="5"/>
      <c r="D201" s="7"/>
    </row>
    <row r="202" spans="1:4" ht="12.75">
      <c r="A202" s="5"/>
      <c r="B202" s="6"/>
      <c r="C202" s="5"/>
      <c r="D202" s="7"/>
    </row>
    <row r="203" spans="1:4" ht="12.75">
      <c r="A203" s="5"/>
      <c r="B203" s="6"/>
      <c r="C203" s="5"/>
      <c r="D203" s="7"/>
    </row>
    <row r="204" spans="1:4" ht="12.75">
      <c r="A204" s="5"/>
      <c r="B204" s="6"/>
      <c r="C204" s="5"/>
      <c r="D204" s="7"/>
    </row>
    <row r="205" spans="1:4" ht="12.75">
      <c r="A205" s="5"/>
      <c r="B205" s="6"/>
      <c r="C205" s="5"/>
      <c r="D205" s="7"/>
    </row>
    <row r="206" spans="1:4" ht="12.75">
      <c r="A206" s="5"/>
      <c r="B206" s="6"/>
      <c r="C206" s="5"/>
      <c r="D206" s="7"/>
    </row>
    <row r="207" spans="1:4" ht="12.75">
      <c r="A207" s="5"/>
      <c r="B207" s="6"/>
      <c r="C207" s="5"/>
      <c r="D207" s="7"/>
    </row>
    <row r="208" spans="1:4" ht="12.75">
      <c r="A208" s="5"/>
      <c r="B208" s="6"/>
      <c r="C208" s="5"/>
      <c r="D208" s="7"/>
    </row>
    <row r="209" spans="1:4" ht="12.75">
      <c r="A209" s="5"/>
      <c r="B209" s="6"/>
      <c r="C209" s="5"/>
      <c r="D209" s="7"/>
    </row>
    <row r="210" spans="1:4" ht="12.75">
      <c r="A210" s="5"/>
      <c r="B210" s="6"/>
      <c r="C210" s="5"/>
      <c r="D210" s="7"/>
    </row>
    <row r="211" spans="1:4" ht="12.75">
      <c r="A211" s="5"/>
      <c r="B211" s="6"/>
      <c r="C211" s="5"/>
      <c r="D211" s="7"/>
    </row>
    <row r="212" spans="1:4" ht="12.75">
      <c r="A212" s="5"/>
      <c r="B212" s="6"/>
      <c r="C212" s="5"/>
      <c r="D212" s="7"/>
    </row>
    <row r="213" spans="1:4" ht="12.75">
      <c r="A213" s="5"/>
      <c r="B213" s="6"/>
      <c r="C213" s="5"/>
      <c r="D213" s="7"/>
    </row>
    <row r="214" spans="1:4" ht="12.75">
      <c r="A214" s="5"/>
      <c r="B214" s="6"/>
      <c r="C214" s="5"/>
      <c r="D214" s="7"/>
    </row>
    <row r="215" spans="1:4" ht="12.75">
      <c r="A215" s="5"/>
      <c r="B215" s="6"/>
      <c r="C215" s="5"/>
      <c r="D215" s="7"/>
    </row>
    <row r="216" spans="1:4" ht="12.75">
      <c r="A216" s="5"/>
      <c r="B216" s="6"/>
      <c r="C216" s="5"/>
      <c r="D216" s="7"/>
    </row>
    <row r="217" spans="1:4" ht="12.75">
      <c r="A217" s="5"/>
      <c r="B217" s="6"/>
      <c r="C217" s="5"/>
      <c r="D217" s="7"/>
    </row>
    <row r="218" spans="1:4" ht="12.75">
      <c r="A218" s="5"/>
      <c r="B218" s="6"/>
      <c r="C218" s="5"/>
      <c r="D218" s="7"/>
    </row>
    <row r="219" spans="1:4" ht="12.75">
      <c r="A219" s="5"/>
      <c r="B219" s="6"/>
      <c r="C219" s="5"/>
      <c r="D219" s="7"/>
    </row>
    <row r="220" spans="1:4" ht="12.75">
      <c r="A220" s="5"/>
      <c r="B220" s="6"/>
      <c r="C220" s="5"/>
      <c r="D220" s="7"/>
    </row>
    <row r="221" spans="1:4" ht="12.75">
      <c r="A221" s="5"/>
      <c r="B221" s="6"/>
      <c r="C221" s="5"/>
      <c r="D221" s="7"/>
    </row>
    <row r="222" spans="1:4" ht="12.75">
      <c r="A222" s="5"/>
      <c r="B222" s="6"/>
      <c r="C222" s="5"/>
      <c r="D222" s="7"/>
    </row>
    <row r="223" spans="1:4" ht="12.75">
      <c r="A223" s="5"/>
      <c r="B223" s="6"/>
      <c r="C223" s="5"/>
      <c r="D223" s="7"/>
    </row>
    <row r="224" spans="1:4" ht="12.75">
      <c r="A224" s="5"/>
      <c r="B224" s="6"/>
      <c r="C224" s="5"/>
      <c r="D224" s="7"/>
    </row>
    <row r="225" spans="1:4" ht="12.75">
      <c r="A225" s="5"/>
      <c r="B225" s="6"/>
      <c r="C225" s="5"/>
      <c r="D225" s="7"/>
    </row>
    <row r="226" spans="1:4" ht="12.75">
      <c r="A226" s="5"/>
      <c r="B226" s="6"/>
      <c r="C226" s="5"/>
      <c r="D226" s="7"/>
    </row>
    <row r="227" spans="1:4" ht="12.75">
      <c r="A227" s="5"/>
      <c r="B227" s="6"/>
      <c r="C227" s="5"/>
      <c r="D227" s="7"/>
    </row>
    <row r="228" spans="1:4" ht="12.75">
      <c r="A228" s="5"/>
      <c r="B228" s="6"/>
      <c r="C228" s="5"/>
      <c r="D228" s="7"/>
    </row>
    <row r="229" spans="1:4" ht="12.75">
      <c r="A229" s="5"/>
      <c r="B229" s="6"/>
      <c r="C229" s="5"/>
      <c r="D229" s="7"/>
    </row>
    <row r="230" spans="1:4" ht="12.75">
      <c r="A230" s="5"/>
      <c r="B230" s="6"/>
      <c r="C230" s="5"/>
      <c r="D230" s="7"/>
    </row>
    <row r="231" spans="1:4" ht="12.75">
      <c r="A231" s="5"/>
      <c r="B231" s="6"/>
      <c r="C231" s="5"/>
      <c r="D231" s="7"/>
    </row>
    <row r="232" spans="1:4" ht="12.75">
      <c r="A232" s="5"/>
      <c r="B232" s="6"/>
      <c r="C232" s="5"/>
      <c r="D232" s="7"/>
    </row>
    <row r="233" spans="1:4" ht="12.75">
      <c r="A233" s="5"/>
      <c r="B233" s="6"/>
      <c r="C233" s="5"/>
      <c r="D233" s="7"/>
    </row>
    <row r="234" spans="1:4" ht="12.75">
      <c r="A234" s="5"/>
      <c r="B234" s="6"/>
      <c r="C234" s="5"/>
      <c r="D234" s="7"/>
    </row>
    <row r="235" spans="1:4" ht="12.75">
      <c r="A235" s="5"/>
      <c r="B235" s="6"/>
      <c r="C235" s="5"/>
      <c r="D235" s="7"/>
    </row>
    <row r="236" spans="1:4" ht="12.75">
      <c r="A236" s="5"/>
      <c r="B236" s="6"/>
      <c r="C236" s="5"/>
      <c r="D236" s="7"/>
    </row>
    <row r="237" spans="1:4" ht="12.75">
      <c r="A237" s="5"/>
      <c r="B237" s="6"/>
      <c r="C237" s="5"/>
      <c r="D237" s="7"/>
    </row>
    <row r="238" spans="1:4" ht="12.75">
      <c r="A238" s="5"/>
      <c r="B238" s="6"/>
      <c r="C238" s="5"/>
      <c r="D238" s="7"/>
    </row>
    <row r="239" spans="1:4" ht="12.75">
      <c r="A239" s="5"/>
      <c r="B239" s="6"/>
      <c r="C239" s="5"/>
      <c r="D239" s="7"/>
    </row>
    <row r="240" spans="1:4" ht="12.75">
      <c r="A240" s="5"/>
      <c r="B240" s="6"/>
      <c r="C240" s="5"/>
      <c r="D240" s="7"/>
    </row>
    <row r="241" spans="1:4" ht="12.75">
      <c r="A241" s="5"/>
      <c r="B241" s="6"/>
      <c r="C241" s="5"/>
      <c r="D241" s="7"/>
    </row>
    <row r="242" spans="1:4" ht="12.75">
      <c r="A242" s="5"/>
      <c r="B242" s="6"/>
      <c r="C242" s="5"/>
      <c r="D242" s="7"/>
    </row>
    <row r="243" spans="1:4" ht="12.75">
      <c r="A243" s="5"/>
      <c r="B243" s="6"/>
      <c r="C243" s="5"/>
      <c r="D243" s="7"/>
    </row>
    <row r="244" spans="1:4" ht="12.75">
      <c r="A244" s="5"/>
      <c r="B244" s="6"/>
      <c r="C244" s="5"/>
      <c r="D244" s="7"/>
    </row>
    <row r="245" spans="1:4" ht="12.75">
      <c r="A245" s="5"/>
      <c r="B245" s="6"/>
      <c r="C245" s="5"/>
      <c r="D245" s="7"/>
    </row>
    <row r="246" spans="1:4" ht="12.75">
      <c r="A246" s="5"/>
      <c r="B246" s="6"/>
      <c r="C246" s="5"/>
      <c r="D246" s="7"/>
    </row>
    <row r="247" spans="1:4" ht="12.75">
      <c r="A247" s="5"/>
      <c r="B247" s="6"/>
      <c r="C247" s="5"/>
      <c r="D247" s="7"/>
    </row>
    <row r="248" spans="1:4" ht="12.75">
      <c r="A248" s="5"/>
      <c r="B248" s="6"/>
      <c r="C248" s="5"/>
      <c r="D248" s="7"/>
    </row>
    <row r="249" spans="1:4" ht="12.75">
      <c r="A249" s="5"/>
      <c r="B249" s="6"/>
      <c r="C249" s="5"/>
      <c r="D249" s="7"/>
    </row>
    <row r="250" spans="1:4" ht="12.75">
      <c r="A250" s="5"/>
      <c r="B250" s="6"/>
      <c r="C250" s="5"/>
      <c r="D250" s="7"/>
    </row>
  </sheetData>
  <sheetProtection/>
  <mergeCells count="2">
    <mergeCell ref="E10:G10"/>
    <mergeCell ref="A16:F16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fitToWidth="1" horizontalDpi="600" verticalDpi="600" orientation="portrait" paperSize="9" scale="8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Юлия В. Просвирнина</cp:lastModifiedBy>
  <cp:lastPrinted>2018-06-25T04:35:09Z</cp:lastPrinted>
  <dcterms:created xsi:type="dcterms:W3CDTF">2007-10-12T08:23:45Z</dcterms:created>
  <dcterms:modified xsi:type="dcterms:W3CDTF">2018-06-28T07:12:32Z</dcterms:modified>
  <cp:category/>
  <cp:version/>
  <cp:contentType/>
  <cp:contentStatus/>
</cp:coreProperties>
</file>